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 activeTab="8"/>
  </bookViews>
  <sheets>
    <sheet name="Q1-DATA" sheetId="1" r:id="rId1"/>
    <sheet name="Q1-SOL" sheetId="2" r:id="rId2"/>
    <sheet name="Q2-DATA" sheetId="3" r:id="rId3"/>
    <sheet name="Q2-SOL" sheetId="4" r:id="rId4"/>
    <sheet name="Q3-DATA" sheetId="5" r:id="rId5"/>
    <sheet name="Q3-SOL" sheetId="6" r:id="rId6"/>
    <sheet name="Q4-DATA" sheetId="7" r:id="rId7"/>
    <sheet name="Q4-SOL" sheetId="8" r:id="rId8"/>
    <sheet name="Sheet1" sheetId="9" r:id="rId9"/>
  </sheets>
  <definedNames>
    <definedName name="_GoBack" localSheetId="0">'Q1-DATA'!$A$47</definedName>
  </definedNames>
  <calcPr calcId="144525"/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2" i="6"/>
  <c r="D3" i="8"/>
  <c r="E3" i="8" s="1"/>
  <c r="D4" i="8"/>
  <c r="E4" i="8" s="1"/>
  <c r="D5" i="8"/>
  <c r="E5" i="8" s="1"/>
  <c r="D6" i="8"/>
  <c r="E6" i="8" s="1"/>
  <c r="D7" i="8"/>
  <c r="E7" i="8" s="1"/>
  <c r="D2" i="8"/>
  <c r="B8" i="8"/>
  <c r="C7" i="8"/>
  <c r="F7" i="8" s="1"/>
  <c r="C6" i="8"/>
  <c r="F6" i="8" s="1"/>
  <c r="C5" i="8"/>
  <c r="F5" i="8" s="1"/>
  <c r="C4" i="8"/>
  <c r="F4" i="8" s="1"/>
  <c r="C3" i="8"/>
  <c r="F3" i="8" s="1"/>
  <c r="C2" i="8"/>
  <c r="F2" i="8" s="1"/>
  <c r="F8" i="8" s="1"/>
  <c r="G2" i="8" s="1"/>
  <c r="D28" i="2"/>
  <c r="D27" i="2"/>
  <c r="D26" i="2"/>
  <c r="D25" i="2"/>
  <c r="D24" i="2"/>
  <c r="J4" i="6" l="1"/>
  <c r="J8" i="6"/>
  <c r="J12" i="6"/>
  <c r="J16" i="6"/>
  <c r="I6" i="6"/>
  <c r="I10" i="6"/>
  <c r="I14" i="6"/>
  <c r="J3" i="6"/>
  <c r="J7" i="6"/>
  <c r="J11" i="6"/>
  <c r="J15" i="6"/>
  <c r="I5" i="6"/>
  <c r="I9" i="6"/>
  <c r="I13" i="6"/>
  <c r="I2" i="6"/>
  <c r="J6" i="6"/>
  <c r="J10" i="6"/>
  <c r="J14" i="6"/>
  <c r="I4" i="6"/>
  <c r="I8" i="6"/>
  <c r="I12" i="6"/>
  <c r="I16" i="6"/>
  <c r="J2" i="6"/>
  <c r="J5" i="6"/>
  <c r="J9" i="6"/>
  <c r="J13" i="6"/>
  <c r="I3" i="6"/>
  <c r="I7" i="6"/>
  <c r="I11" i="6"/>
  <c r="I15" i="6"/>
  <c r="D8" i="8"/>
  <c r="E2" i="8"/>
  <c r="E8" i="8" s="1"/>
  <c r="M6" i="6" l="1"/>
  <c r="M10" i="6"/>
  <c r="M14" i="6"/>
  <c r="L4" i="6"/>
  <c r="L8" i="6"/>
  <c r="L12" i="6"/>
  <c r="L16" i="6"/>
  <c r="K6" i="6"/>
  <c r="K10" i="6"/>
  <c r="K14" i="6"/>
  <c r="L2" i="6"/>
  <c r="M5" i="6"/>
  <c r="M9" i="6"/>
  <c r="M13" i="6"/>
  <c r="L3" i="6"/>
  <c r="L7" i="6"/>
  <c r="L11" i="6"/>
  <c r="L15" i="6"/>
  <c r="K5" i="6"/>
  <c r="K9" i="6"/>
  <c r="K13" i="6"/>
  <c r="M2" i="6"/>
  <c r="M4" i="6"/>
  <c r="M8" i="6"/>
  <c r="M12" i="6"/>
  <c r="M16" i="6"/>
  <c r="L6" i="6"/>
  <c r="L10" i="6"/>
  <c r="L14" i="6"/>
  <c r="K4" i="6"/>
  <c r="K8" i="6"/>
  <c r="K12" i="6"/>
  <c r="K16" i="6"/>
  <c r="M3" i="6"/>
  <c r="M7" i="6"/>
  <c r="M11" i="6"/>
  <c r="M15" i="6"/>
  <c r="L5" i="6"/>
  <c r="L9" i="6"/>
  <c r="L13" i="6"/>
  <c r="K3" i="6"/>
  <c r="K7" i="6"/>
  <c r="K11" i="6"/>
  <c r="K15" i="6"/>
  <c r="K2" i="6"/>
</calcChain>
</file>

<file path=xl/sharedStrings.xml><?xml version="1.0" encoding="utf-8"?>
<sst xmlns="http://schemas.openxmlformats.org/spreadsheetml/2006/main" count="220" uniqueCount="143">
  <si>
    <t>Question No: 1      ( Marks: 10 )</t>
  </si>
  <si>
    <t>Question Instructions: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</si>
  <si>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>Enter or Copy/Paste the given question data into MS Excel.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</si>
  <si>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>Then, apply the appropriate functions / calculations to get the required results.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</si>
  <si>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 xml:space="preserve">For more clarity, HIGHLIGHT your answers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</si>
  <si>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 xml:space="preserve">In the end, Copy/Paste your answers/results into </t>
    </r>
    <r>
      <rPr>
        <b/>
        <sz val="11"/>
        <color rgb="FF000000"/>
        <rFont val="Times New Roman"/>
        <family val="1"/>
      </rPr>
      <t>this Word file.</t>
    </r>
  </si>
  <si>
    <t>==============</t>
  </si>
  <si>
    <t>Which tool you should use?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</si>
  <si>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 xml:space="preserve">In this question, </t>
    </r>
    <r>
      <rPr>
        <b/>
        <sz val="11"/>
        <color rgb="FF000000"/>
        <rFont val="Times New Roman"/>
        <family val="1"/>
      </rPr>
      <t>PREFERABLY</t>
    </r>
    <r>
      <rPr>
        <sz val="11"/>
        <color rgb="FF000000"/>
        <rFont val="Times New Roman"/>
        <family val="1"/>
      </rPr>
      <t xml:space="preserve"> use </t>
    </r>
    <r>
      <rPr>
        <b/>
        <sz val="11"/>
        <color rgb="FF000000"/>
        <rFont val="Times New Roman"/>
        <family val="1"/>
      </rPr>
      <t>RealStat</t>
    </r>
    <r>
      <rPr>
        <sz val="11"/>
        <color rgb="FF000000"/>
        <rFont val="Times New Roman"/>
        <family val="1"/>
      </rPr>
      <t xml:space="preserve"> or </t>
    </r>
    <r>
      <rPr>
        <b/>
        <sz val="11"/>
        <color rgb="FF000000"/>
        <rFont val="Times New Roman"/>
        <family val="1"/>
      </rPr>
      <t>Analysis ToolPak</t>
    </r>
    <r>
      <rPr>
        <sz val="11"/>
        <color rgb="FF000000"/>
        <rFont val="Times New Roman"/>
        <family val="1"/>
      </rPr>
      <t>Excel Addin to get the required results.</t>
    </r>
  </si>
  <si>
    <t>===============</t>
  </si>
  <si>
    <r>
      <t xml:space="preserve">Question Statement/Data: </t>
    </r>
    <r>
      <rPr>
        <sz val="11"/>
        <color rgb="FF000000"/>
        <rFont val="Times New Roman"/>
        <family val="1"/>
      </rPr>
      <t>(Marks = 2+2+2+2+2 = 10)</t>
    </r>
  </si>
  <si>
    <t>Following is the match history of a University Cricket team.</t>
  </si>
  <si>
    <t>Find/calculate: the following summary of scores.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</si>
  <si>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Mean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</si>
  <si>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Median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</si>
  <si>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Mode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</si>
  <si>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Standard Deviation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</si>
  <si>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 xml:space="preserve">Variance </t>
    </r>
  </si>
  <si>
    <t>History</t>
  </si>
  <si>
    <t>Score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</si>
  <si>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</si>
  <si>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</si>
  <si>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</si>
  <si>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</si>
  <si>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</si>
  <si>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</si>
  <si>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</si>
  <si>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</si>
  <si>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</si>
  <si>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</si>
  <si>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</si>
  <si>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</si>
  <si>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</si>
  <si>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</si>
  <si>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</si>
  <si>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</si>
  <si>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</si>
  <si>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</si>
  <si>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Match 19</t>
  </si>
  <si>
    <t>Match 20</t>
  </si>
  <si>
    <t>============= END OF THIS QUESTION ===========</t>
  </si>
  <si>
    <r>
      <t>Solution/Answer:</t>
    </r>
    <r>
      <rPr>
        <sz val="12"/>
        <color theme="1"/>
        <rFont val="Arial"/>
        <family val="2"/>
      </rPr>
      <t>(Post your results/answer of this question below)</t>
    </r>
  </si>
  <si>
    <t>Question No: 2      ( Marks: 10 )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</si>
  <si>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>Then, open this data from SPSS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</si>
  <si>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>Apply the appropriate analysis in SPSS to get the required results.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</si>
  <si>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 xml:space="preserve">From the output window, Copy/Paste the “relevant” analysis table in this Word file.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</si>
  <si>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Times New Roman"/>
        <family val="1"/>
      </rPr>
      <t xml:space="preserve">Interpret/Explain/Comment about your findings/answers/results, if needed.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</si>
  <si>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i/>
        <sz val="11"/>
        <color rgb="FF000000"/>
        <rFont val="Times New Roman"/>
        <family val="1"/>
      </rPr>
      <t xml:space="preserve">In this question, </t>
    </r>
    <r>
      <rPr>
        <b/>
        <i/>
        <sz val="11"/>
        <color rgb="FF000000"/>
        <rFont val="Times New Roman"/>
        <family val="1"/>
      </rPr>
      <t>For analysis use SPSS</t>
    </r>
  </si>
  <si>
    <r>
      <t xml:space="preserve">Question Statement/Data: </t>
    </r>
    <r>
      <rPr>
        <sz val="11"/>
        <color rgb="FF000000"/>
        <rFont val="Times New Roman"/>
        <family val="1"/>
      </rPr>
      <t>(Marks = 2+ 2 +2 + 2 + 2 = 10)</t>
    </r>
  </si>
  <si>
    <t>The body blood pressure (bp) was measured for 30 people of</t>
  </si>
  <si>
    <t>different ages. A doctor is interested to know the following information of the data.</t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</si>
  <si>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Range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</si>
  <si>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Standard deviation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</si>
  <si>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Skewness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</si>
  <si>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Kurtosis</t>
    </r>
  </si>
  <si>
    <t>Patient No</t>
  </si>
  <si>
    <t>Blood Pressure</t>
  </si>
  <si>
    <t>Age</t>
  </si>
  <si>
    <t>=========== END OF THIS QUESTION =============</t>
  </si>
  <si>
    <t>Question No: 3      ( Marks: 10 )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</si>
  <si>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Enter or Copy/Paste the given question data into MS Excel.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</si>
  <si>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Then, apply the appropriate functions / calculations to get the required results.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</si>
  <si>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 xml:space="preserve">For more clarity, If needed, highlight the answers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</si>
  <si>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1"/>
        <color rgb="FF000000"/>
        <rFont val="Arial"/>
        <family val="2"/>
      </rPr>
      <t>In the end, Copy/Paste your Excel working / answers/ charts etc in this Word file.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</si>
  <si>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i/>
        <sz val="11"/>
        <color rgb="FF000000"/>
        <rFont val="Arial"/>
        <family val="2"/>
      </rPr>
      <t xml:space="preserve">In this question, </t>
    </r>
    <r>
      <rPr>
        <b/>
        <i/>
        <sz val="11"/>
        <color rgb="FF000000"/>
        <rFont val="Arial"/>
        <family val="2"/>
      </rPr>
      <t>PREFERABLY use only Excel commands.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</si>
  <si>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i/>
        <sz val="11"/>
        <color rgb="FF000000"/>
        <rFont val="Arial"/>
        <family val="2"/>
      </rPr>
      <t>(If some issue, then you may use RealStat or SPC Chart Addin)</t>
    </r>
  </si>
  <si>
    <r>
      <t xml:space="preserve">Question Statement/Data: </t>
    </r>
    <r>
      <rPr>
        <sz val="11"/>
        <color rgb="FF000000"/>
        <rFont val="Arial"/>
        <family val="2"/>
      </rPr>
      <t>(Marks = 1+1+2+4+2 = 10)</t>
    </r>
  </si>
  <si>
    <t xml:space="preserve">For the given data, Find/calculate: </t>
  </si>
  <si>
    <t>1.   </t>
  </si>
  <si>
    <t>Standard Deviation</t>
  </si>
  <si>
    <t>2.   </t>
  </si>
  <si>
    <t>Central Line (CL)</t>
  </si>
  <si>
    <t>3.   </t>
  </si>
  <si>
    <t>Upper Control Limit (UCL) and Lower Control Limit (LCL)</t>
  </si>
  <si>
    <t>4.   </t>
  </si>
  <si>
    <t xml:space="preserve">By using the above calculations, draw the Control Chart of the given data. </t>
  </si>
  <si>
    <t xml:space="preserve">If needed, adjust its axis to make it more clear and visible. </t>
  </si>
  <si>
    <t>5.   </t>
  </si>
  <si>
    <t>Tell whether the process is in control or out of control?</t>
  </si>
  <si>
    <t>Data #</t>
  </si>
  <si>
    <t>Y1</t>
  </si>
  <si>
    <t>Y2</t>
  </si>
  <si>
    <t>Y3</t>
  </si>
  <si>
    <t>Y4</t>
  </si>
  <si>
    <t>Y5</t>
  </si>
  <si>
    <t xml:space="preserve"> =========== END OF THIS QUESTION =============</t>
  </si>
  <si>
    <t>Question No: 4      ( Marks: 10 )</t>
  </si>
  <si>
    <t xml:space="preserve">Question Instructions: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</si>
  <si>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Arial"/>
        <family val="2"/>
      </rPr>
      <t>In the end, Copy/Paste your Excel answers/results in this MS Word file.</t>
    </r>
  </si>
  <si>
    <r>
      <t xml:space="preserve">Question Statement/Data: </t>
    </r>
    <r>
      <rPr>
        <sz val="11"/>
        <color rgb="FF000000"/>
        <rFont val="Arial"/>
        <family val="2"/>
      </rPr>
      <t>(Marks = 1+1+1+4+3 = 10)</t>
    </r>
  </si>
  <si>
    <t>For the given data, Find/calculate:</t>
  </si>
  <si>
    <t>Midpoints of the class boundaries</t>
  </si>
  <si>
    <t>Relative frequency of the data</t>
  </si>
  <si>
    <t>Percentage relative frequency</t>
  </si>
  <si>
    <t xml:space="preserve">Histogram of the data. If needed, make graph more visible and presentable. </t>
  </si>
  <si>
    <t>Mean of the data</t>
  </si>
  <si>
    <t>Class Boundaries</t>
  </si>
  <si>
    <t>Frequency</t>
  </si>
  <si>
    <t>15-20</t>
  </si>
  <si>
    <t>20-25</t>
  </si>
  <si>
    <t>25-30</t>
  </si>
  <si>
    <t>30-35</t>
  </si>
  <si>
    <t>= ======== END OF THIS QUESTION ===========</t>
  </si>
  <si>
    <t>Mean</t>
  </si>
  <si>
    <t>=</t>
  </si>
  <si>
    <t>1.      Mean</t>
  </si>
  <si>
    <t>2.      Median</t>
  </si>
  <si>
    <t>3.      Mode</t>
  </si>
  <si>
    <t>4.      Standard Deviation</t>
  </si>
  <si>
    <t xml:space="preserve">5.      Variance </t>
  </si>
  <si>
    <t/>
  </si>
  <si>
    <t>Descriptive Statistics</t>
  </si>
  <si>
    <t>N</t>
  </si>
  <si>
    <t>Range</t>
  </si>
  <si>
    <t>Std. Deviation</t>
  </si>
  <si>
    <t>Skewness</t>
  </si>
  <si>
    <t>Kurtosis</t>
  </si>
  <si>
    <t>Statistic</t>
  </si>
  <si>
    <t>Std. Error</t>
  </si>
  <si>
    <t>Valid N (listwise)</t>
  </si>
  <si>
    <t>5-10</t>
  </si>
  <si>
    <t>10-15</t>
  </si>
  <si>
    <t>RELATIVE FREQUENCY</t>
  </si>
  <si>
    <t>PERCENTAGE RELATIVE FREQUENCY</t>
  </si>
  <si>
    <t>MID POINT OF CLASS BOUNDARIES
(X)</t>
  </si>
  <si>
    <t>Frequency
(f)</t>
  </si>
  <si>
    <t>fx</t>
  </si>
  <si>
    <t>TOTAL</t>
  </si>
  <si>
    <t>MEAN=SUM OF (fx)/sum of (f)</t>
  </si>
  <si>
    <t>Histogram</t>
  </si>
  <si>
    <t>It will be drawn between class boundaries and frequency</t>
  </si>
  <si>
    <t>range</t>
  </si>
  <si>
    <t>x-double bar</t>
  </si>
  <si>
    <t>standard deviation</t>
  </si>
  <si>
    <t>central line (CL)</t>
  </si>
  <si>
    <t>UCL</t>
  </si>
  <si>
    <t>LCL</t>
  </si>
  <si>
    <t>average
(x-bar)</t>
  </si>
  <si>
    <t>X Double bar also represents CENTRAL LINE (CL)</t>
  </si>
  <si>
    <t>X Double bar means average of X-BAR data</t>
  </si>
  <si>
    <t>X-DOUBLE BAR+3(STANDARD DEVIATION)</t>
  </si>
  <si>
    <t>X-DOUBLE BAR-3(STANDARD DEVIATION)</t>
  </si>
  <si>
    <t>Since no point lies between UCL AND LCL so process is out of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</si>
</sst>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##0"/>
    <numFmt numFmtId="166" formatCode="###0.0"/>
    <numFmt numFmtId="167" formatCode="###0.000"/>
    <numFmt numFmtId="168" formatCode="###0.0000"/>
    <numFmt numFmtId="169" formatCode="####.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22"/>
      <color rgb="FF000000"/>
      <name val="Times New Roman"/>
      <family val="1"/>
    </font>
    <font>
      <sz val="22"/>
      <color theme="1"/>
      <name val="Arial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2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CCCCC"/>
        <bgColor indexed="64"/>
      </patternFill>
    </fill>
  </fills>
  <borders count="2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 indent="5"/>
    </xf>
    <xf numFmtId="0" fontId="9" fillId="0" borderId="0" xfId="0" applyFont="1" applyAlignment="1">
      <alignment horizontal="left" indent="5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6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0" xfId="0" applyFont="1"/>
    <xf numFmtId="0" fontId="20" fillId="0" borderId="0" xfId="0" applyFont="1"/>
    <xf numFmtId="0" fontId="20" fillId="3" borderId="5" xfId="0" applyFont="1" applyFill="1" applyBorder="1" applyAlignment="1">
      <alignment horizontal="center" wrapText="1"/>
    </xf>
    <xf numFmtId="0" fontId="20" fillId="4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20" fillId="5" borderId="5" xfId="0" applyFont="1" applyFill="1" applyBorder="1" applyAlignment="1">
      <alignment horizontal="center" wrapText="1"/>
    </xf>
    <xf numFmtId="0" fontId="20" fillId="5" borderId="6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1" fillId="0" borderId="0" xfId="0" applyFont="1"/>
    <xf numFmtId="0" fontId="0" fillId="0" borderId="9" xfId="0" applyBorder="1"/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0" fontId="24" fillId="0" borderId="0" xfId="2"/>
    <xf numFmtId="0" fontId="26" fillId="0" borderId="11" xfId="2" applyFont="1" applyBorder="1" applyAlignment="1">
      <alignment horizontal="center" wrapText="1"/>
    </xf>
    <xf numFmtId="0" fontId="26" fillId="0" borderId="12" xfId="2" applyFont="1" applyBorder="1" applyAlignment="1">
      <alignment horizontal="center" wrapText="1"/>
    </xf>
    <xf numFmtId="0" fontId="26" fillId="0" borderId="15" xfId="2" applyFont="1" applyBorder="1" applyAlignment="1">
      <alignment horizontal="center" wrapText="1"/>
    </xf>
    <xf numFmtId="0" fontId="26" fillId="0" borderId="16" xfId="2" applyFont="1" applyBorder="1" applyAlignment="1">
      <alignment horizontal="center" wrapText="1"/>
    </xf>
    <xf numFmtId="0" fontId="26" fillId="0" borderId="17" xfId="2" applyFont="1" applyBorder="1" applyAlignment="1">
      <alignment horizontal="center" wrapText="1"/>
    </xf>
    <xf numFmtId="0" fontId="26" fillId="0" borderId="10" xfId="2" applyFont="1" applyBorder="1" applyAlignment="1">
      <alignment horizontal="left" vertical="top" wrapText="1"/>
    </xf>
    <xf numFmtId="165" fontId="26" fillId="0" borderId="18" xfId="2" applyNumberFormat="1" applyFont="1" applyBorder="1" applyAlignment="1">
      <alignment horizontal="right" vertical="center"/>
    </xf>
    <xf numFmtId="166" fontId="26" fillId="0" borderId="19" xfId="2" applyNumberFormat="1" applyFont="1" applyBorder="1" applyAlignment="1">
      <alignment horizontal="right" vertical="center"/>
    </xf>
    <xf numFmtId="167" fontId="26" fillId="0" borderId="19" xfId="2" applyNumberFormat="1" applyFont="1" applyBorder="1" applyAlignment="1">
      <alignment horizontal="right" vertical="center"/>
    </xf>
    <xf numFmtId="168" fontId="26" fillId="0" borderId="19" xfId="2" applyNumberFormat="1" applyFont="1" applyBorder="1" applyAlignment="1">
      <alignment horizontal="right" vertical="center"/>
    </xf>
    <xf numFmtId="169" fontId="26" fillId="0" borderId="19" xfId="2" applyNumberFormat="1" applyFont="1" applyBorder="1" applyAlignment="1">
      <alignment horizontal="right" vertical="center"/>
    </xf>
    <xf numFmtId="169" fontId="26" fillId="0" borderId="20" xfId="2" applyNumberFormat="1" applyFont="1" applyBorder="1" applyAlignment="1">
      <alignment horizontal="right" vertical="center"/>
    </xf>
    <xf numFmtId="0" fontId="26" fillId="0" borderId="21" xfId="2" applyFont="1" applyBorder="1" applyAlignment="1">
      <alignment horizontal="left" vertical="top" wrapText="1"/>
    </xf>
    <xf numFmtId="165" fontId="26" fillId="0" borderId="22" xfId="2" applyNumberFormat="1" applyFont="1" applyBorder="1" applyAlignment="1">
      <alignment horizontal="right" vertical="center"/>
    </xf>
    <xf numFmtId="166" fontId="26" fillId="0" borderId="23" xfId="2" applyNumberFormat="1" applyFont="1" applyBorder="1" applyAlignment="1">
      <alignment horizontal="right" vertical="center"/>
    </xf>
    <xf numFmtId="167" fontId="26" fillId="0" borderId="23" xfId="2" applyNumberFormat="1" applyFont="1" applyBorder="1" applyAlignment="1">
      <alignment horizontal="right" vertical="center"/>
    </xf>
    <xf numFmtId="168" fontId="26" fillId="0" borderId="23" xfId="2" applyNumberFormat="1" applyFont="1" applyBorder="1" applyAlignment="1">
      <alignment horizontal="right" vertical="center"/>
    </xf>
    <xf numFmtId="169" fontId="26" fillId="0" borderId="23" xfId="2" applyNumberFormat="1" applyFont="1" applyBorder="1" applyAlignment="1">
      <alignment horizontal="right" vertical="center"/>
    </xf>
    <xf numFmtId="169" fontId="26" fillId="0" borderId="24" xfId="2" applyNumberFormat="1" applyFont="1" applyBorder="1" applyAlignment="1">
      <alignment horizontal="right" vertical="center"/>
    </xf>
    <xf numFmtId="0" fontId="26" fillId="0" borderId="14" xfId="2" applyFont="1" applyBorder="1" applyAlignment="1">
      <alignment horizontal="left" vertical="top" wrapText="1"/>
    </xf>
    <xf numFmtId="165" fontId="26" fillId="0" borderId="25" xfId="2" applyNumberFormat="1" applyFont="1" applyBorder="1" applyAlignment="1">
      <alignment horizontal="right" vertical="center"/>
    </xf>
    <xf numFmtId="0" fontId="26" fillId="0" borderId="26" xfId="2" applyFont="1" applyBorder="1" applyAlignment="1">
      <alignment horizontal="left" vertical="center" wrapText="1"/>
    </xf>
    <xf numFmtId="0" fontId="26" fillId="0" borderId="27" xfId="2" applyFont="1" applyBorder="1" applyAlignment="1">
      <alignment horizontal="left" vertical="center" wrapText="1"/>
    </xf>
    <xf numFmtId="16" fontId="12" fillId="0" borderId="7" xfId="0" quotePrefix="1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16" fontId="12" fillId="0" borderId="9" xfId="0" quotePrefix="1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26" fillId="0" borderId="10" xfId="2" applyFont="1" applyBorder="1" applyAlignment="1">
      <alignment horizontal="left" wrapText="1"/>
    </xf>
    <xf numFmtId="0" fontId="26" fillId="0" borderId="14" xfId="2" applyFont="1" applyBorder="1" applyAlignment="1">
      <alignment horizontal="left" wrapText="1"/>
    </xf>
    <xf numFmtId="0" fontId="26" fillId="0" borderId="12" xfId="2" applyFont="1" applyBorder="1" applyAlignment="1">
      <alignment horizontal="center" wrapText="1"/>
    </xf>
    <xf numFmtId="0" fontId="26" fillId="0" borderId="13" xfId="2" applyFont="1" applyBorder="1" applyAlignment="1">
      <alignment horizontal="center" wrapText="1"/>
    </xf>
    <xf numFmtId="2" fontId="27" fillId="0" borderId="9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_Q2-SOL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r-P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CONTROL</a:t>
            </a:r>
            <a:r>
              <a:rPr lang="en-US" baseline="0"/>
              <a:t> CHART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'Q3-SOL'!$G$1</c:f>
              <c:strCache>
                <c:ptCount val="1"/>
                <c:pt idx="0">
                  <c:v>range</c:v>
                </c:pt>
              </c:strCache>
            </c:strRef>
          </c:tx>
          <c:val>
            <c:numRef>
              <c:f>'Q3-SOL'!$G$2:$G$16</c:f>
              <c:numCache>
                <c:formatCode>General</c:formatCode>
                <c:ptCount val="15"/>
                <c:pt idx="0">
                  <c:v>37</c:v>
                </c:pt>
                <c:pt idx="1">
                  <c:v>18</c:v>
                </c:pt>
                <c:pt idx="2">
                  <c:v>47</c:v>
                </c:pt>
                <c:pt idx="3">
                  <c:v>46</c:v>
                </c:pt>
                <c:pt idx="4">
                  <c:v>32</c:v>
                </c:pt>
                <c:pt idx="5">
                  <c:v>43</c:v>
                </c:pt>
                <c:pt idx="6">
                  <c:v>42</c:v>
                </c:pt>
                <c:pt idx="7">
                  <c:v>15</c:v>
                </c:pt>
                <c:pt idx="8">
                  <c:v>19</c:v>
                </c:pt>
                <c:pt idx="9">
                  <c:v>21</c:v>
                </c:pt>
                <c:pt idx="10">
                  <c:v>38</c:v>
                </c:pt>
                <c:pt idx="11">
                  <c:v>39</c:v>
                </c:pt>
                <c:pt idx="12">
                  <c:v>33</c:v>
                </c:pt>
                <c:pt idx="13">
                  <c:v>28</c:v>
                </c:pt>
                <c:pt idx="14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'Q3-SOL'!$K$1</c:f>
              <c:strCache>
                <c:ptCount val="1"/>
                <c:pt idx="0">
                  <c:v>central line (CL)</c:v>
                </c:pt>
              </c:strCache>
            </c:strRef>
          </c:tx>
          <c:val>
            <c:numRef>
              <c:f>'Q3-SOL'!$K$2:$K$16</c:f>
              <c:numCache>
                <c:formatCode>General</c:formatCode>
                <c:ptCount val="15"/>
                <c:pt idx="0">
                  <c:v>128.76</c:v>
                </c:pt>
                <c:pt idx="1">
                  <c:v>128.76</c:v>
                </c:pt>
                <c:pt idx="2">
                  <c:v>128.76</c:v>
                </c:pt>
                <c:pt idx="3">
                  <c:v>128.76</c:v>
                </c:pt>
                <c:pt idx="4">
                  <c:v>128.76</c:v>
                </c:pt>
                <c:pt idx="5">
                  <c:v>128.76</c:v>
                </c:pt>
                <c:pt idx="6">
                  <c:v>128.76</c:v>
                </c:pt>
                <c:pt idx="7">
                  <c:v>128.76</c:v>
                </c:pt>
                <c:pt idx="8">
                  <c:v>128.76</c:v>
                </c:pt>
                <c:pt idx="9">
                  <c:v>128.76</c:v>
                </c:pt>
                <c:pt idx="10">
                  <c:v>128.76</c:v>
                </c:pt>
                <c:pt idx="11">
                  <c:v>128.76</c:v>
                </c:pt>
                <c:pt idx="12">
                  <c:v>128.76</c:v>
                </c:pt>
                <c:pt idx="13">
                  <c:v>128.76</c:v>
                </c:pt>
                <c:pt idx="14">
                  <c:v>128.76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'Q3-SOL'!$L$1</c:f>
              <c:strCache>
                <c:ptCount val="1"/>
                <c:pt idx="0">
                  <c:v>UCL</c:v>
                </c:pt>
              </c:strCache>
            </c:strRef>
          </c:tx>
          <c:val>
            <c:numRef>
              <c:f>'Q3-SOL'!$L$2:$L$16</c:f>
              <c:numCache>
                <c:formatCode>0.00</c:formatCode>
                <c:ptCount val="15"/>
                <c:pt idx="0">
                  <c:v>141.92332567617859</c:v>
                </c:pt>
                <c:pt idx="1">
                  <c:v>141.92332567617859</c:v>
                </c:pt>
                <c:pt idx="2">
                  <c:v>141.92332567617859</c:v>
                </c:pt>
                <c:pt idx="3">
                  <c:v>141.92332567617859</c:v>
                </c:pt>
                <c:pt idx="4">
                  <c:v>141.92332567617859</c:v>
                </c:pt>
                <c:pt idx="5">
                  <c:v>141.92332567617859</c:v>
                </c:pt>
                <c:pt idx="6">
                  <c:v>141.92332567617859</c:v>
                </c:pt>
                <c:pt idx="7">
                  <c:v>141.92332567617859</c:v>
                </c:pt>
                <c:pt idx="8">
                  <c:v>141.92332567617859</c:v>
                </c:pt>
                <c:pt idx="9">
                  <c:v>141.92332567617859</c:v>
                </c:pt>
                <c:pt idx="10">
                  <c:v>141.92332567617859</c:v>
                </c:pt>
                <c:pt idx="11">
                  <c:v>141.92332567617859</c:v>
                </c:pt>
                <c:pt idx="12">
                  <c:v>141.92332567617859</c:v>
                </c:pt>
                <c:pt idx="13">
                  <c:v>141.92332567617859</c:v>
                </c:pt>
                <c:pt idx="14">
                  <c:v>141.92332567617859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'Q3-SOL'!$M$1</c:f>
              <c:strCache>
                <c:ptCount val="1"/>
                <c:pt idx="0">
                  <c:v>LCL</c:v>
                </c:pt>
              </c:strCache>
            </c:strRef>
          </c:tx>
          <c:val>
            <c:numRef>
              <c:f>'Q3-SOL'!$M$2:$M$16</c:f>
              <c:numCache>
                <c:formatCode>0.00</c:formatCode>
                <c:ptCount val="15"/>
                <c:pt idx="0">
                  <c:v>115.59667432382139</c:v>
                </c:pt>
                <c:pt idx="1">
                  <c:v>115.59667432382139</c:v>
                </c:pt>
                <c:pt idx="2">
                  <c:v>115.59667432382139</c:v>
                </c:pt>
                <c:pt idx="3">
                  <c:v>115.59667432382139</c:v>
                </c:pt>
                <c:pt idx="4">
                  <c:v>115.59667432382139</c:v>
                </c:pt>
                <c:pt idx="5">
                  <c:v>115.59667432382139</c:v>
                </c:pt>
                <c:pt idx="6">
                  <c:v>115.59667432382139</c:v>
                </c:pt>
                <c:pt idx="7">
                  <c:v>115.59667432382139</c:v>
                </c:pt>
                <c:pt idx="8">
                  <c:v>115.59667432382139</c:v>
                </c:pt>
                <c:pt idx="9">
                  <c:v>115.59667432382139</c:v>
                </c:pt>
                <c:pt idx="10">
                  <c:v>115.59667432382139</c:v>
                </c:pt>
                <c:pt idx="11">
                  <c:v>115.59667432382139</c:v>
                </c:pt>
                <c:pt idx="12">
                  <c:v>115.59667432382139</c:v>
                </c:pt>
                <c:pt idx="13">
                  <c:v>115.59667432382139</c:v>
                </c:pt>
                <c:pt idx="14">
                  <c:v>115.59667432382139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14752"/>
        <c:axId val="91516288"/>
      </c:lineChart>
      <c:catAx>
        <c:axId val="91514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91516288"/>
        <c:crosses val="autoZero"/>
        <c:auto val="1"/>
        <c:lblAlgn val="ctr"/>
        <c:lblOffset val="100"/>
        <c:noMultiLvlLbl val="0"/>
      </c:catAx>
      <c:valAx>
        <c:axId val="91516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1514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r-P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'Q4-SOL'!$B$1</c:f>
              <c:strCache>
                <c:ptCount val="1"/>
                <c:pt idx="0">
                  <c:v>Frequency
(f)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'Q4-SOL'!$A$2:$A$7</c:f>
              <c:strCache>
                <c:ptCount val="6"/>
                <c:pt idx="0">
                  <c:v>5-10</c:v>
                </c:pt>
                <c:pt idx="1">
                  <c:v>10-15</c:v>
                </c:pt>
                <c:pt idx="2">
                  <c:v>15-20</c:v>
                </c:pt>
                <c:pt idx="3">
                  <c:v>20-25</c:v>
                </c:pt>
                <c:pt idx="4">
                  <c:v>25-30</c:v>
                </c:pt>
                <c:pt idx="5">
                  <c:v>30-35</c:v>
                </c:pt>
              </c:strCache>
            </c:strRef>
          </c:cat>
          <c:val>
            <c:numRef>
              <c:f>'Q4-SOL'!$B$2:$B$7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14</c:v>
                </c:pt>
                <c:pt idx="3">
                  <c:v>25</c:v>
                </c:pt>
                <c:pt idx="4">
                  <c:v>40</c:v>
                </c:pt>
                <c:pt idx="5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99232"/>
        <c:axId val="91600768"/>
      </c:barChart>
      <c:catAx>
        <c:axId val="9159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91600768"/>
        <c:crosses val="autoZero"/>
        <c:auto val="1"/>
        <c:lblAlgn val="ctr"/>
        <c:lblOffset val="100"/>
        <c:noMultiLvlLbl val="0"/>
      </c:catAx>
      <c:valAx>
        <c:axId val="9160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599232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114300</xdr:colOff>
      <xdr:row>1</xdr:row>
      <xdr:rowOff>9525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5600700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114300</xdr:colOff>
      <xdr:row>1</xdr:row>
      <xdr:rowOff>9525</xdr:rowOff>
    </xdr:to>
    <xdr:pic>
      <xdr:nvPicPr>
        <xdr:cNvPr id="20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5600700" cy="9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114300</xdr:colOff>
      <xdr:row>1</xdr:row>
      <xdr:rowOff>9525</xdr:rowOff>
    </xdr:to>
    <xdr:pic>
      <xdr:nvPicPr>
        <xdr:cNvPr id="4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5600700" cy="95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81643</xdr:colOff>
      <xdr:row>22</xdr:row>
      <xdr:rowOff>13607</xdr:rowOff>
    </xdr:from>
    <xdr:to>
      <xdr:col>9</xdr:col>
      <xdr:colOff>517071</xdr:colOff>
      <xdr:row>36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114300</xdr:colOff>
      <xdr:row>1</xdr:row>
      <xdr:rowOff>9525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5600700" cy="95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11</xdr:row>
      <xdr:rowOff>76200</xdr:rowOff>
    </xdr:from>
    <xdr:to>
      <xdr:col>4</xdr:col>
      <xdr:colOff>1438275</xdr:colOff>
      <xdr:row>25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914399</xdr:colOff>
      <xdr:row>26</xdr:row>
      <xdr:rowOff>66675</xdr:rowOff>
    </xdr:from>
    <xdr:to>
      <xdr:col>3</xdr:col>
      <xdr:colOff>1238249</xdr:colOff>
      <xdr:row>27</xdr:row>
      <xdr:rowOff>176892</xdr:rowOff>
    </xdr:to>
    <xdr:sp macro="" textlink="">
      <xdr:nvSpPr>
        <xdr:cNvPr id="7" name="Rectangle 6"/>
        <xdr:cNvSpPr/>
      </xdr:nvSpPr>
      <xdr:spPr>
        <a:xfrm>
          <a:off x="2792185" y="5808889"/>
          <a:ext cx="1670957" cy="300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CLASS-BOUNDARIES</a:t>
          </a:r>
        </a:p>
      </xdr:txBody>
    </xdr:sp>
    <xdr:clientData/>
  </xdr:twoCellAnchor>
  <xdr:twoCellAnchor>
    <xdr:from>
      <xdr:col>1</xdr:col>
      <xdr:colOff>233364</xdr:colOff>
      <xdr:row>16</xdr:row>
      <xdr:rowOff>9527</xdr:rowOff>
    </xdr:from>
    <xdr:to>
      <xdr:col>1</xdr:col>
      <xdr:colOff>500064</xdr:colOff>
      <xdr:row>20</xdr:row>
      <xdr:rowOff>185738</xdr:rowOff>
    </xdr:to>
    <xdr:sp macro="" textlink="">
      <xdr:nvSpPr>
        <xdr:cNvPr id="8" name="Rectangle 7"/>
        <xdr:cNvSpPr/>
      </xdr:nvSpPr>
      <xdr:spPr>
        <a:xfrm rot="16200000">
          <a:off x="1135858" y="3774283"/>
          <a:ext cx="938211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FREQUENCY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12" workbookViewId="0">
      <selection activeCell="A20" sqref="A20:A24"/>
    </sheetView>
  </sheetViews>
  <sheetFormatPr defaultRowHeight="14.25" x14ac:dyDescent="0.2"/>
  <sheetData>
    <row r="1" spans="1:1" ht="15.75" x14ac:dyDescent="0.25">
      <c r="A1" s="1" t="s">
        <v>0</v>
      </c>
    </row>
    <row r="3" spans="1:1" ht="15.75" x14ac:dyDescent="0.25">
      <c r="A3" s="2"/>
    </row>
    <row r="4" spans="1:1" x14ac:dyDescent="0.2">
      <c r="A4" s="3" t="s">
        <v>1</v>
      </c>
    </row>
    <row r="5" spans="1:1" ht="15" x14ac:dyDescent="0.25">
      <c r="A5" s="4" t="s">
        <v>2</v>
      </c>
    </row>
    <row r="6" spans="1:1" ht="15" x14ac:dyDescent="0.25">
      <c r="A6" s="4" t="s">
        <v>3</v>
      </c>
    </row>
    <row r="7" spans="1:1" ht="15" x14ac:dyDescent="0.25">
      <c r="A7" s="4" t="s">
        <v>4</v>
      </c>
    </row>
    <row r="8" spans="1:1" ht="15" x14ac:dyDescent="0.25">
      <c r="A8" s="4" t="s">
        <v>5</v>
      </c>
    </row>
    <row r="9" spans="1:1" ht="15" x14ac:dyDescent="0.25">
      <c r="A9" s="5"/>
    </row>
    <row r="10" spans="1:1" ht="15" x14ac:dyDescent="0.25">
      <c r="A10" s="5"/>
    </row>
    <row r="11" spans="1:1" ht="15" x14ac:dyDescent="0.25">
      <c r="A11" s="6" t="s">
        <v>6</v>
      </c>
    </row>
    <row r="12" spans="1:1" x14ac:dyDescent="0.2">
      <c r="A12" s="3" t="s">
        <v>7</v>
      </c>
    </row>
    <row r="13" spans="1:1" ht="15" x14ac:dyDescent="0.25">
      <c r="A13" s="4" t="s">
        <v>8</v>
      </c>
    </row>
    <row r="14" spans="1:1" ht="15.75" x14ac:dyDescent="0.25">
      <c r="A14" s="2"/>
    </row>
    <row r="15" spans="1:1" ht="15" x14ac:dyDescent="0.25">
      <c r="A15" s="6" t="s">
        <v>9</v>
      </c>
    </row>
    <row r="16" spans="1:1" ht="15" x14ac:dyDescent="0.25">
      <c r="A16" s="3" t="s">
        <v>10</v>
      </c>
    </row>
    <row r="17" spans="1:2" ht="15.75" x14ac:dyDescent="0.25">
      <c r="A17" s="7"/>
    </row>
    <row r="18" spans="1:2" ht="15" x14ac:dyDescent="0.25">
      <c r="A18" s="6" t="s">
        <v>11</v>
      </c>
    </row>
    <row r="19" spans="1:2" ht="15" x14ac:dyDescent="0.25">
      <c r="A19" s="6" t="s">
        <v>12</v>
      </c>
    </row>
    <row r="20" spans="1:2" ht="15" x14ac:dyDescent="0.25">
      <c r="A20" s="5" t="s">
        <v>13</v>
      </c>
    </row>
    <row r="21" spans="1:2" ht="15" x14ac:dyDescent="0.25">
      <c r="A21" s="5" t="s">
        <v>14</v>
      </c>
    </row>
    <row r="22" spans="1:2" ht="15" x14ac:dyDescent="0.25">
      <c r="A22" s="5" t="s">
        <v>15</v>
      </c>
    </row>
    <row r="23" spans="1:2" ht="15" x14ac:dyDescent="0.25">
      <c r="A23" s="5" t="s">
        <v>16</v>
      </c>
    </row>
    <row r="24" spans="1:2" ht="15" x14ac:dyDescent="0.25">
      <c r="A24" s="5" t="s">
        <v>17</v>
      </c>
    </row>
    <row r="25" spans="1:2" ht="15" thickBot="1" x14ac:dyDescent="0.25">
      <c r="A25" s="8"/>
    </row>
    <row r="26" spans="1:2" ht="15.75" thickTop="1" thickBot="1" x14ac:dyDescent="0.25">
      <c r="A26" s="9" t="s">
        <v>18</v>
      </c>
      <c r="B26" s="10" t="s">
        <v>19</v>
      </c>
    </row>
    <row r="27" spans="1:2" ht="15.75" thickTop="1" thickBot="1" x14ac:dyDescent="0.25">
      <c r="A27" s="11" t="s">
        <v>20</v>
      </c>
      <c r="B27" s="12">
        <v>241</v>
      </c>
    </row>
    <row r="28" spans="1:2" ht="15.75" thickTop="1" thickBot="1" x14ac:dyDescent="0.25">
      <c r="A28" s="11" t="s">
        <v>21</v>
      </c>
      <c r="B28" s="12">
        <v>266</v>
      </c>
    </row>
    <row r="29" spans="1:2" ht="15.75" thickTop="1" thickBot="1" x14ac:dyDescent="0.25">
      <c r="A29" s="11" t="s">
        <v>22</v>
      </c>
      <c r="B29" s="12">
        <v>250</v>
      </c>
    </row>
    <row r="30" spans="1:2" ht="15.75" thickTop="1" thickBot="1" x14ac:dyDescent="0.25">
      <c r="A30" s="11" t="s">
        <v>23</v>
      </c>
      <c r="B30" s="12">
        <v>272</v>
      </c>
    </row>
    <row r="31" spans="1:2" ht="15.75" thickTop="1" thickBot="1" x14ac:dyDescent="0.25">
      <c r="A31" s="11" t="s">
        <v>24</v>
      </c>
      <c r="B31" s="12">
        <v>273</v>
      </c>
    </row>
    <row r="32" spans="1:2" ht="15.75" thickTop="1" thickBot="1" x14ac:dyDescent="0.25">
      <c r="A32" s="11" t="s">
        <v>25</v>
      </c>
      <c r="B32" s="12">
        <v>309</v>
      </c>
    </row>
    <row r="33" spans="1:2" ht="15.75" thickTop="1" thickBot="1" x14ac:dyDescent="0.25">
      <c r="A33" s="11" t="s">
        <v>26</v>
      </c>
      <c r="B33" s="12">
        <v>302</v>
      </c>
    </row>
    <row r="34" spans="1:2" ht="15.75" thickTop="1" thickBot="1" x14ac:dyDescent="0.25">
      <c r="A34" s="11" t="s">
        <v>27</v>
      </c>
      <c r="B34" s="12">
        <v>305</v>
      </c>
    </row>
    <row r="35" spans="1:2" ht="15.75" thickTop="1" thickBot="1" x14ac:dyDescent="0.25">
      <c r="A35" s="11" t="s">
        <v>28</v>
      </c>
      <c r="B35" s="12">
        <v>309</v>
      </c>
    </row>
    <row r="36" spans="1:2" ht="15.75" thickTop="1" thickBot="1" x14ac:dyDescent="0.25">
      <c r="A36" s="11" t="s">
        <v>29</v>
      </c>
      <c r="B36" s="12">
        <v>281</v>
      </c>
    </row>
    <row r="37" spans="1:2" ht="15.75" thickTop="1" thickBot="1" x14ac:dyDescent="0.25">
      <c r="A37" s="11" t="s">
        <v>30</v>
      </c>
      <c r="B37" s="12">
        <v>317</v>
      </c>
    </row>
    <row r="38" spans="1:2" ht="15.75" thickTop="1" thickBot="1" x14ac:dyDescent="0.25">
      <c r="A38" s="11" t="s">
        <v>31</v>
      </c>
      <c r="B38" s="12">
        <v>227</v>
      </c>
    </row>
    <row r="39" spans="1:2" ht="15.75" thickTop="1" thickBot="1" x14ac:dyDescent="0.25">
      <c r="A39" s="11" t="s">
        <v>32</v>
      </c>
      <c r="B39" s="12">
        <v>224</v>
      </c>
    </row>
    <row r="40" spans="1:2" ht="15.75" thickTop="1" thickBot="1" x14ac:dyDescent="0.25">
      <c r="A40" s="11" t="s">
        <v>33</v>
      </c>
      <c r="B40" s="12">
        <v>266</v>
      </c>
    </row>
    <row r="41" spans="1:2" ht="15.75" thickTop="1" thickBot="1" x14ac:dyDescent="0.25">
      <c r="A41" s="11" t="s">
        <v>34</v>
      </c>
      <c r="B41" s="12">
        <v>250</v>
      </c>
    </row>
    <row r="42" spans="1:2" ht="15.75" thickTop="1" thickBot="1" x14ac:dyDescent="0.25">
      <c r="A42" s="11" t="s">
        <v>35</v>
      </c>
      <c r="B42" s="12">
        <v>250</v>
      </c>
    </row>
    <row r="43" spans="1:2" ht="15.75" thickTop="1" thickBot="1" x14ac:dyDescent="0.25">
      <c r="A43" s="11" t="s">
        <v>36</v>
      </c>
      <c r="B43" s="12">
        <v>284</v>
      </c>
    </row>
    <row r="44" spans="1:2" ht="15.75" thickTop="1" thickBot="1" x14ac:dyDescent="0.25">
      <c r="A44" s="11" t="s">
        <v>37</v>
      </c>
      <c r="B44" s="12">
        <v>266</v>
      </c>
    </row>
    <row r="45" spans="1:2" ht="15.75" thickTop="1" thickBot="1" x14ac:dyDescent="0.25">
      <c r="A45" s="11" t="s">
        <v>38</v>
      </c>
      <c r="B45" s="12">
        <v>250</v>
      </c>
    </row>
    <row r="46" spans="1:2" ht="15.75" thickTop="1" thickBot="1" x14ac:dyDescent="0.25">
      <c r="A46" s="11" t="s">
        <v>39</v>
      </c>
      <c r="B46" s="12">
        <v>238</v>
      </c>
    </row>
    <row r="47" spans="1:2" ht="15" thickTop="1" x14ac:dyDescent="0.2">
      <c r="A47" s="8"/>
    </row>
    <row r="48" spans="1:2" x14ac:dyDescent="0.2">
      <c r="A48" s="8" t="s">
        <v>40</v>
      </c>
    </row>
    <row r="49" spans="1:1" ht="15" x14ac:dyDescent="0.2">
      <c r="A49" s="13"/>
    </row>
    <row r="50" spans="1:1" ht="15.75" x14ac:dyDescent="0.25">
      <c r="A50" s="14" t="s">
        <v>41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"/>
  <sheetViews>
    <sheetView topLeftCell="A4" zoomScale="85" zoomScaleNormal="85" workbookViewId="0">
      <selection activeCell="E28" sqref="E28"/>
    </sheetView>
  </sheetViews>
  <sheetFormatPr defaultRowHeight="14.25" x14ac:dyDescent="0.2"/>
  <cols>
    <col min="2" max="2" width="44.25" bestFit="1" customWidth="1"/>
    <col min="4" max="4" width="13.75" bestFit="1" customWidth="1"/>
    <col min="5" max="5" width="20.625" bestFit="1" customWidth="1"/>
    <col min="7" max="7" width="9.625" bestFit="1" customWidth="1"/>
  </cols>
  <sheetData>
    <row r="1" spans="2:3" ht="15" thickBot="1" x14ac:dyDescent="0.25"/>
    <row r="2" spans="2:3" ht="15.75" thickTop="1" thickBot="1" x14ac:dyDescent="0.25">
      <c r="B2" s="9" t="s">
        <v>18</v>
      </c>
      <c r="C2" s="10" t="s">
        <v>19</v>
      </c>
    </row>
    <row r="3" spans="2:3" ht="15.75" thickTop="1" thickBot="1" x14ac:dyDescent="0.25">
      <c r="B3" s="11" t="s">
        <v>20</v>
      </c>
      <c r="C3" s="12">
        <v>241</v>
      </c>
    </row>
    <row r="4" spans="2:3" ht="15.75" thickTop="1" thickBot="1" x14ac:dyDescent="0.25">
      <c r="B4" s="11" t="s">
        <v>21</v>
      </c>
      <c r="C4" s="12">
        <v>266</v>
      </c>
    </row>
    <row r="5" spans="2:3" ht="15.75" thickTop="1" thickBot="1" x14ac:dyDescent="0.25">
      <c r="B5" s="11" t="s">
        <v>22</v>
      </c>
      <c r="C5" s="12">
        <v>250</v>
      </c>
    </row>
    <row r="6" spans="2:3" ht="15.75" thickTop="1" thickBot="1" x14ac:dyDescent="0.25">
      <c r="B6" s="11" t="s">
        <v>23</v>
      </c>
      <c r="C6" s="12">
        <v>272</v>
      </c>
    </row>
    <row r="7" spans="2:3" ht="15.75" thickTop="1" thickBot="1" x14ac:dyDescent="0.25">
      <c r="B7" s="11" t="s">
        <v>24</v>
      </c>
      <c r="C7" s="12">
        <v>273</v>
      </c>
    </row>
    <row r="8" spans="2:3" ht="15.75" thickTop="1" thickBot="1" x14ac:dyDescent="0.25">
      <c r="B8" s="11" t="s">
        <v>25</v>
      </c>
      <c r="C8" s="12">
        <v>309</v>
      </c>
    </row>
    <row r="9" spans="2:3" ht="15.75" thickTop="1" thickBot="1" x14ac:dyDescent="0.25">
      <c r="B9" s="11" t="s">
        <v>26</v>
      </c>
      <c r="C9" s="12">
        <v>302</v>
      </c>
    </row>
    <row r="10" spans="2:3" ht="15.75" thickTop="1" thickBot="1" x14ac:dyDescent="0.25">
      <c r="B10" s="11" t="s">
        <v>27</v>
      </c>
      <c r="C10" s="12">
        <v>305</v>
      </c>
    </row>
    <row r="11" spans="2:3" ht="15.75" thickTop="1" thickBot="1" x14ac:dyDescent="0.25">
      <c r="B11" s="11" t="s">
        <v>28</v>
      </c>
      <c r="C11" s="12">
        <v>309</v>
      </c>
    </row>
    <row r="12" spans="2:3" ht="15.75" thickTop="1" thickBot="1" x14ac:dyDescent="0.25">
      <c r="B12" s="11" t="s">
        <v>29</v>
      </c>
      <c r="C12" s="12">
        <v>281</v>
      </c>
    </row>
    <row r="13" spans="2:3" ht="15.75" thickTop="1" thickBot="1" x14ac:dyDescent="0.25">
      <c r="B13" s="11" t="s">
        <v>30</v>
      </c>
      <c r="C13" s="12">
        <v>317</v>
      </c>
    </row>
    <row r="14" spans="2:3" ht="15.75" thickTop="1" thickBot="1" x14ac:dyDescent="0.25">
      <c r="B14" s="11" t="s">
        <v>31</v>
      </c>
      <c r="C14" s="12">
        <v>227</v>
      </c>
    </row>
    <row r="15" spans="2:3" ht="15.75" thickTop="1" thickBot="1" x14ac:dyDescent="0.25">
      <c r="B15" s="11" t="s">
        <v>32</v>
      </c>
      <c r="C15" s="12">
        <v>224</v>
      </c>
    </row>
    <row r="16" spans="2:3" ht="15.75" thickTop="1" thickBot="1" x14ac:dyDescent="0.25">
      <c r="B16" s="11" t="s">
        <v>33</v>
      </c>
      <c r="C16" s="12">
        <v>266</v>
      </c>
    </row>
    <row r="17" spans="2:4" ht="15.75" thickTop="1" thickBot="1" x14ac:dyDescent="0.25">
      <c r="B17" s="11" t="s">
        <v>34</v>
      </c>
      <c r="C17" s="12">
        <v>250</v>
      </c>
    </row>
    <row r="18" spans="2:4" ht="15.75" thickTop="1" thickBot="1" x14ac:dyDescent="0.25">
      <c r="B18" s="11" t="s">
        <v>35</v>
      </c>
      <c r="C18" s="12">
        <v>250</v>
      </c>
    </row>
    <row r="19" spans="2:4" ht="15.75" thickTop="1" thickBot="1" x14ac:dyDescent="0.25">
      <c r="B19" s="11" t="s">
        <v>36</v>
      </c>
      <c r="C19" s="12">
        <v>284</v>
      </c>
    </row>
    <row r="20" spans="2:4" ht="15.75" thickTop="1" thickBot="1" x14ac:dyDescent="0.25">
      <c r="B20" s="11" t="s">
        <v>37</v>
      </c>
      <c r="C20" s="12">
        <v>266</v>
      </c>
    </row>
    <row r="21" spans="2:4" ht="15.75" thickTop="1" thickBot="1" x14ac:dyDescent="0.25">
      <c r="B21" s="11" t="s">
        <v>38</v>
      </c>
      <c r="C21" s="12">
        <v>250</v>
      </c>
    </row>
    <row r="22" spans="2:4" ht="15.75" thickTop="1" thickBot="1" x14ac:dyDescent="0.25">
      <c r="B22" s="11" t="s">
        <v>39</v>
      </c>
      <c r="C22" s="12">
        <v>238</v>
      </c>
    </row>
    <row r="23" spans="2:4" ht="15" thickTop="1" x14ac:dyDescent="0.2"/>
    <row r="24" spans="2:4" ht="27.75" x14ac:dyDescent="0.2">
      <c r="B24" s="33" t="s">
        <v>105</v>
      </c>
      <c r="C24" s="34" t="s">
        <v>104</v>
      </c>
      <c r="D24" s="34">
        <f>AVERAGE(C3:C22)</f>
        <v>269</v>
      </c>
    </row>
    <row r="25" spans="2:4" ht="27.75" x14ac:dyDescent="0.2">
      <c r="B25" s="33" t="s">
        <v>106</v>
      </c>
      <c r="C25" s="34" t="s">
        <v>104</v>
      </c>
      <c r="D25" s="34">
        <f>MEDIAN(C3:C22)</f>
        <v>266</v>
      </c>
    </row>
    <row r="26" spans="2:4" ht="27.75" x14ac:dyDescent="0.2">
      <c r="B26" s="33" t="s">
        <v>107</v>
      </c>
      <c r="C26" s="34" t="s">
        <v>104</v>
      </c>
      <c r="D26" s="34">
        <f>MODE(C3:C22)</f>
        <v>250</v>
      </c>
    </row>
    <row r="27" spans="2:4" ht="27.75" x14ac:dyDescent="0.2">
      <c r="B27" s="33" t="s">
        <v>108</v>
      </c>
      <c r="C27" s="34" t="s">
        <v>104</v>
      </c>
      <c r="D27" s="35">
        <f>STDEV(C3:C22)</f>
        <v>28.366028607250758</v>
      </c>
    </row>
    <row r="28" spans="2:4" ht="27.75" x14ac:dyDescent="0.2">
      <c r="B28" s="33" t="s">
        <v>109</v>
      </c>
      <c r="C28" s="34" t="s">
        <v>104</v>
      </c>
      <c r="D28" s="35">
        <f>VAR(C3:C22)</f>
        <v>804.63157894736844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18" workbookViewId="0">
      <selection activeCell="F31" sqref="F31"/>
    </sheetView>
  </sheetViews>
  <sheetFormatPr defaultRowHeight="14.25" x14ac:dyDescent="0.2"/>
  <sheetData>
    <row r="1" spans="1:1" ht="15.75" x14ac:dyDescent="0.25">
      <c r="A1" s="1" t="s">
        <v>42</v>
      </c>
    </row>
    <row r="3" spans="1:1" ht="15.75" x14ac:dyDescent="0.25">
      <c r="A3" s="2"/>
    </row>
    <row r="4" spans="1:1" x14ac:dyDescent="0.2">
      <c r="A4" s="3" t="s">
        <v>1</v>
      </c>
    </row>
    <row r="5" spans="1:1" ht="15" x14ac:dyDescent="0.25">
      <c r="A5" s="4" t="s">
        <v>2</v>
      </c>
    </row>
    <row r="6" spans="1:1" ht="15" x14ac:dyDescent="0.25">
      <c r="A6" s="4" t="s">
        <v>43</v>
      </c>
    </row>
    <row r="7" spans="1:1" ht="15" x14ac:dyDescent="0.25">
      <c r="A7" s="4" t="s">
        <v>44</v>
      </c>
    </row>
    <row r="8" spans="1:1" ht="15" x14ac:dyDescent="0.25">
      <c r="A8" s="4" t="s">
        <v>45</v>
      </c>
    </row>
    <row r="9" spans="1:1" ht="15" x14ac:dyDescent="0.25">
      <c r="A9" s="4" t="s">
        <v>46</v>
      </c>
    </row>
    <row r="10" spans="1:1" ht="15.75" x14ac:dyDescent="0.25">
      <c r="A10" s="7"/>
    </row>
    <row r="11" spans="1:1" ht="15" x14ac:dyDescent="0.25">
      <c r="A11" s="6" t="s">
        <v>6</v>
      </c>
    </row>
    <row r="12" spans="1:1" x14ac:dyDescent="0.2">
      <c r="A12" s="3" t="s">
        <v>7</v>
      </c>
    </row>
    <row r="13" spans="1:1" ht="15.75" x14ac:dyDescent="0.25">
      <c r="A13" s="7"/>
    </row>
    <row r="14" spans="1:1" ht="15" x14ac:dyDescent="0.25">
      <c r="A14" s="4" t="s">
        <v>47</v>
      </c>
    </row>
    <row r="15" spans="1:1" ht="15.75" x14ac:dyDescent="0.25">
      <c r="A15" s="2"/>
    </row>
    <row r="16" spans="1:1" ht="15" x14ac:dyDescent="0.25">
      <c r="A16" s="6" t="s">
        <v>9</v>
      </c>
    </row>
    <row r="17" spans="1:3" ht="15" x14ac:dyDescent="0.25">
      <c r="A17" s="3" t="s">
        <v>48</v>
      </c>
    </row>
    <row r="18" spans="1:3" ht="15" x14ac:dyDescent="0.25">
      <c r="A18" s="6"/>
    </row>
    <row r="19" spans="1:3" ht="15" x14ac:dyDescent="0.25">
      <c r="A19" s="6" t="s">
        <v>49</v>
      </c>
    </row>
    <row r="20" spans="1:3" ht="15" x14ac:dyDescent="0.25">
      <c r="A20" s="6" t="s">
        <v>50</v>
      </c>
    </row>
    <row r="21" spans="1:3" ht="15.75" x14ac:dyDescent="0.25">
      <c r="A21" s="2"/>
    </row>
    <row r="22" spans="1:3" ht="15" x14ac:dyDescent="0.25">
      <c r="A22" s="5" t="s">
        <v>13</v>
      </c>
    </row>
    <row r="23" spans="1:3" ht="15" x14ac:dyDescent="0.25">
      <c r="A23" s="5" t="s">
        <v>51</v>
      </c>
    </row>
    <row r="24" spans="1:3" ht="15" x14ac:dyDescent="0.25">
      <c r="A24" s="5" t="s">
        <v>52</v>
      </c>
    </row>
    <row r="25" spans="1:3" ht="15" x14ac:dyDescent="0.25">
      <c r="A25" s="5" t="s">
        <v>53</v>
      </c>
    </row>
    <row r="26" spans="1:3" ht="15" x14ac:dyDescent="0.25">
      <c r="A26" s="5" t="s">
        <v>54</v>
      </c>
    </row>
    <row r="27" spans="1:3" ht="15.75" thickBot="1" x14ac:dyDescent="0.3">
      <c r="A27" s="5"/>
    </row>
    <row r="28" spans="1:3" ht="27" thickTop="1" thickBot="1" x14ac:dyDescent="0.25">
      <c r="A28" s="15" t="s">
        <v>55</v>
      </c>
      <c r="B28" s="16" t="s">
        <v>56</v>
      </c>
      <c r="C28" s="16" t="s">
        <v>57</v>
      </c>
    </row>
    <row r="29" spans="1:3" ht="15.75" thickTop="1" thickBot="1" x14ac:dyDescent="0.25">
      <c r="A29" s="17">
        <v>1</v>
      </c>
      <c r="B29" s="18">
        <v>210</v>
      </c>
      <c r="C29" s="18">
        <v>72</v>
      </c>
    </row>
    <row r="30" spans="1:3" ht="15.75" thickTop="1" thickBot="1" x14ac:dyDescent="0.25">
      <c r="A30" s="17">
        <v>2</v>
      </c>
      <c r="B30" s="18">
        <v>140</v>
      </c>
      <c r="C30" s="18">
        <v>58</v>
      </c>
    </row>
    <row r="31" spans="1:3" ht="15.75" thickTop="1" thickBot="1" x14ac:dyDescent="0.25">
      <c r="A31" s="17">
        <v>3</v>
      </c>
      <c r="B31" s="18">
        <v>110</v>
      </c>
      <c r="C31" s="18">
        <v>39</v>
      </c>
    </row>
    <row r="32" spans="1:3" ht="15.75" thickTop="1" thickBot="1" x14ac:dyDescent="0.25">
      <c r="A32" s="17">
        <v>4</v>
      </c>
      <c r="B32" s="18">
        <v>177</v>
      </c>
      <c r="C32" s="18">
        <v>59</v>
      </c>
    </row>
    <row r="33" spans="1:3" ht="15.75" thickTop="1" thickBot="1" x14ac:dyDescent="0.25">
      <c r="A33" s="17">
        <v>5</v>
      </c>
      <c r="B33" s="18">
        <v>109</v>
      </c>
      <c r="C33" s="18">
        <v>44</v>
      </c>
    </row>
    <row r="34" spans="1:3" ht="15.75" thickTop="1" thickBot="1" x14ac:dyDescent="0.25">
      <c r="A34" s="17">
        <v>6</v>
      </c>
      <c r="B34" s="18">
        <v>112</v>
      </c>
      <c r="C34" s="18">
        <v>31</v>
      </c>
    </row>
    <row r="35" spans="1:3" ht="15.75" thickTop="1" thickBot="1" x14ac:dyDescent="0.25">
      <c r="A35" s="17">
        <v>7</v>
      </c>
      <c r="B35" s="18">
        <v>187</v>
      </c>
      <c r="C35" s="18">
        <v>69</v>
      </c>
    </row>
    <row r="36" spans="1:3" ht="15.75" thickTop="1" thickBot="1" x14ac:dyDescent="0.25">
      <c r="A36" s="17">
        <v>8</v>
      </c>
      <c r="B36" s="18">
        <v>188</v>
      </c>
      <c r="C36" s="18">
        <v>36</v>
      </c>
    </row>
    <row r="37" spans="1:3" ht="15.75" thickTop="1" thickBot="1" x14ac:dyDescent="0.25">
      <c r="A37" s="17">
        <v>9</v>
      </c>
      <c r="B37" s="18">
        <v>113</v>
      </c>
      <c r="C37" s="18">
        <v>43</v>
      </c>
    </row>
    <row r="38" spans="1:3" ht="15.75" thickTop="1" thickBot="1" x14ac:dyDescent="0.25">
      <c r="A38" s="17">
        <v>10</v>
      </c>
      <c r="B38" s="18">
        <v>194</v>
      </c>
      <c r="C38" s="18">
        <v>64</v>
      </c>
    </row>
    <row r="39" spans="1:3" ht="15.75" thickTop="1" thickBot="1" x14ac:dyDescent="0.25">
      <c r="A39" s="17">
        <v>11</v>
      </c>
      <c r="B39" s="18">
        <v>108</v>
      </c>
      <c r="C39" s="18">
        <v>48</v>
      </c>
    </row>
    <row r="40" spans="1:3" ht="15.75" thickTop="1" thickBot="1" x14ac:dyDescent="0.25">
      <c r="A40" s="17">
        <v>12</v>
      </c>
      <c r="B40" s="18">
        <v>200</v>
      </c>
      <c r="C40" s="18">
        <v>53</v>
      </c>
    </row>
    <row r="41" spans="1:3" ht="15.75" thickTop="1" thickBot="1" x14ac:dyDescent="0.25">
      <c r="A41" s="17">
        <v>13</v>
      </c>
      <c r="B41" s="18">
        <v>133</v>
      </c>
      <c r="C41" s="18">
        <v>79</v>
      </c>
    </row>
    <row r="42" spans="1:3" ht="15.75" thickTop="1" thickBot="1" x14ac:dyDescent="0.25">
      <c r="A42" s="17">
        <v>14</v>
      </c>
      <c r="B42" s="18">
        <v>160</v>
      </c>
      <c r="C42" s="18">
        <v>36</v>
      </c>
    </row>
    <row r="43" spans="1:3" ht="15.75" thickTop="1" thickBot="1" x14ac:dyDescent="0.25">
      <c r="A43" s="17">
        <v>15</v>
      </c>
      <c r="B43" s="18">
        <v>184</v>
      </c>
      <c r="C43" s="18">
        <v>74</v>
      </c>
    </row>
    <row r="44" spans="1:3" ht="15.75" thickTop="1" thickBot="1" x14ac:dyDescent="0.25">
      <c r="A44" s="17">
        <v>16</v>
      </c>
      <c r="B44" s="18">
        <v>136</v>
      </c>
      <c r="C44" s="18">
        <v>36</v>
      </c>
    </row>
    <row r="45" spans="1:3" ht="15.75" thickTop="1" thickBot="1" x14ac:dyDescent="0.25">
      <c r="A45" s="17">
        <v>17</v>
      </c>
      <c r="B45" s="18">
        <v>191</v>
      </c>
      <c r="C45" s="18">
        <v>58</v>
      </c>
    </row>
    <row r="46" spans="1:3" ht="15.75" thickTop="1" thickBot="1" x14ac:dyDescent="0.25">
      <c r="A46" s="17">
        <v>18</v>
      </c>
      <c r="B46" s="18">
        <v>133</v>
      </c>
      <c r="C46" s="18">
        <v>61</v>
      </c>
    </row>
    <row r="47" spans="1:3" ht="15.75" thickTop="1" thickBot="1" x14ac:dyDescent="0.25">
      <c r="A47" s="17">
        <v>19</v>
      </c>
      <c r="B47" s="18">
        <v>151</v>
      </c>
      <c r="C47" s="18">
        <v>79</v>
      </c>
    </row>
    <row r="48" spans="1:3" ht="15.75" thickTop="1" thickBot="1" x14ac:dyDescent="0.25">
      <c r="A48" s="17">
        <v>20</v>
      </c>
      <c r="B48" s="18">
        <v>114</v>
      </c>
      <c r="C48" s="18">
        <v>57</v>
      </c>
    </row>
    <row r="49" spans="1:3" ht="15.75" thickTop="1" thickBot="1" x14ac:dyDescent="0.25">
      <c r="A49" s="17">
        <v>21</v>
      </c>
      <c r="B49" s="18">
        <v>124</v>
      </c>
      <c r="C49" s="18">
        <v>32</v>
      </c>
    </row>
    <row r="50" spans="1:3" ht="15.75" thickTop="1" thickBot="1" x14ac:dyDescent="0.25">
      <c r="A50" s="17">
        <v>22</v>
      </c>
      <c r="B50" s="18">
        <v>116</v>
      </c>
      <c r="C50" s="18">
        <v>72</v>
      </c>
    </row>
    <row r="51" spans="1:3" ht="15.75" thickTop="1" thickBot="1" x14ac:dyDescent="0.25">
      <c r="A51" s="17">
        <v>23</v>
      </c>
      <c r="B51" s="18">
        <v>110</v>
      </c>
      <c r="C51" s="18">
        <v>47</v>
      </c>
    </row>
    <row r="52" spans="1:3" ht="15.75" thickTop="1" thickBot="1" x14ac:dyDescent="0.25">
      <c r="A52" s="17">
        <v>24</v>
      </c>
      <c r="B52" s="18">
        <v>118</v>
      </c>
      <c r="C52" s="18">
        <v>37</v>
      </c>
    </row>
    <row r="53" spans="1:3" ht="15.75" thickTop="1" thickBot="1" x14ac:dyDescent="0.25">
      <c r="A53" s="17">
        <v>25</v>
      </c>
      <c r="B53" s="18">
        <v>199</v>
      </c>
      <c r="C53" s="18">
        <v>50</v>
      </c>
    </row>
    <row r="54" spans="1:3" ht="15.75" thickTop="1" thickBot="1" x14ac:dyDescent="0.25">
      <c r="A54" s="17">
        <v>26</v>
      </c>
      <c r="B54" s="18">
        <v>173</v>
      </c>
      <c r="C54" s="18">
        <v>46</v>
      </c>
    </row>
    <row r="55" spans="1:3" ht="15.75" thickTop="1" thickBot="1" x14ac:dyDescent="0.25">
      <c r="A55" s="17">
        <v>27</v>
      </c>
      <c r="B55" s="18">
        <v>133</v>
      </c>
      <c r="C55" s="18">
        <v>38</v>
      </c>
    </row>
    <row r="56" spans="1:3" ht="15.75" thickTop="1" thickBot="1" x14ac:dyDescent="0.25">
      <c r="A56" s="17">
        <v>28</v>
      </c>
      <c r="B56" s="18">
        <v>152</v>
      </c>
      <c r="C56" s="18">
        <v>68</v>
      </c>
    </row>
    <row r="57" spans="1:3" ht="15.75" thickTop="1" thickBot="1" x14ac:dyDescent="0.25">
      <c r="A57" s="17">
        <v>29</v>
      </c>
      <c r="B57" s="18">
        <v>125</v>
      </c>
      <c r="C57" s="18">
        <v>60</v>
      </c>
    </row>
    <row r="58" spans="1:3" ht="15.75" thickTop="1" thickBot="1" x14ac:dyDescent="0.25">
      <c r="A58" s="17">
        <v>30</v>
      </c>
      <c r="B58" s="18">
        <v>206</v>
      </c>
      <c r="C58" s="18">
        <v>70</v>
      </c>
    </row>
    <row r="59" spans="1:3" ht="15.75" thickTop="1" x14ac:dyDescent="0.25">
      <c r="A59" s="6"/>
    </row>
    <row r="60" spans="1:3" ht="15" x14ac:dyDescent="0.25">
      <c r="A60" s="6" t="s">
        <v>58</v>
      </c>
    </row>
    <row r="61" spans="1:3" ht="15" x14ac:dyDescent="0.2">
      <c r="A61" s="13"/>
    </row>
    <row r="62" spans="1:3" ht="15.75" x14ac:dyDescent="0.25">
      <c r="A62" s="14"/>
    </row>
    <row r="63" spans="1:3" ht="15.75" x14ac:dyDescent="0.25">
      <c r="A63" s="14" t="s">
        <v>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8" workbookViewId="0">
      <selection activeCell="D41" sqref="D41"/>
    </sheetView>
  </sheetViews>
  <sheetFormatPr defaultRowHeight="14.25" x14ac:dyDescent="0.2"/>
  <sheetData>
    <row r="1" spans="1:3" ht="27" thickTop="1" thickBot="1" x14ac:dyDescent="0.25">
      <c r="A1" s="15" t="s">
        <v>55</v>
      </c>
      <c r="B1" s="16" t="s">
        <v>56</v>
      </c>
      <c r="C1" s="16" t="s">
        <v>57</v>
      </c>
    </row>
    <row r="2" spans="1:3" ht="15.75" thickTop="1" thickBot="1" x14ac:dyDescent="0.25">
      <c r="A2" s="17">
        <v>1</v>
      </c>
      <c r="B2" s="18">
        <v>210</v>
      </c>
      <c r="C2" s="18">
        <v>72</v>
      </c>
    </row>
    <row r="3" spans="1:3" ht="15.75" thickTop="1" thickBot="1" x14ac:dyDescent="0.25">
      <c r="A3" s="17">
        <v>2</v>
      </c>
      <c r="B3" s="18">
        <v>140</v>
      </c>
      <c r="C3" s="18">
        <v>58</v>
      </c>
    </row>
    <row r="4" spans="1:3" ht="15.75" thickTop="1" thickBot="1" x14ac:dyDescent="0.25">
      <c r="A4" s="17">
        <v>3</v>
      </c>
      <c r="B4" s="18">
        <v>110</v>
      </c>
      <c r="C4" s="18">
        <v>39</v>
      </c>
    </row>
    <row r="5" spans="1:3" ht="15.75" thickTop="1" thickBot="1" x14ac:dyDescent="0.25">
      <c r="A5" s="17">
        <v>4</v>
      </c>
      <c r="B5" s="18">
        <v>177</v>
      </c>
      <c r="C5" s="18">
        <v>59</v>
      </c>
    </row>
    <row r="6" spans="1:3" ht="15.75" thickTop="1" thickBot="1" x14ac:dyDescent="0.25">
      <c r="A6" s="17">
        <v>5</v>
      </c>
      <c r="B6" s="18">
        <v>109</v>
      </c>
      <c r="C6" s="18">
        <v>44</v>
      </c>
    </row>
    <row r="7" spans="1:3" ht="15.75" thickTop="1" thickBot="1" x14ac:dyDescent="0.25">
      <c r="A7" s="17">
        <v>6</v>
      </c>
      <c r="B7" s="18">
        <v>112</v>
      </c>
      <c r="C7" s="18">
        <v>31</v>
      </c>
    </row>
    <row r="8" spans="1:3" ht="15.75" thickTop="1" thickBot="1" x14ac:dyDescent="0.25">
      <c r="A8" s="17">
        <v>7</v>
      </c>
      <c r="B8" s="18">
        <v>187</v>
      </c>
      <c r="C8" s="18">
        <v>69</v>
      </c>
    </row>
    <row r="9" spans="1:3" ht="15.75" thickTop="1" thickBot="1" x14ac:dyDescent="0.25">
      <c r="A9" s="17">
        <v>8</v>
      </c>
      <c r="B9" s="18">
        <v>188</v>
      </c>
      <c r="C9" s="18">
        <v>36</v>
      </c>
    </row>
    <row r="10" spans="1:3" ht="15.75" thickTop="1" thickBot="1" x14ac:dyDescent="0.25">
      <c r="A10" s="17">
        <v>9</v>
      </c>
      <c r="B10" s="18">
        <v>113</v>
      </c>
      <c r="C10" s="18">
        <v>43</v>
      </c>
    </row>
    <row r="11" spans="1:3" ht="15.75" thickTop="1" thickBot="1" x14ac:dyDescent="0.25">
      <c r="A11" s="17">
        <v>10</v>
      </c>
      <c r="B11" s="18">
        <v>194</v>
      </c>
      <c r="C11" s="18">
        <v>64</v>
      </c>
    </row>
    <row r="12" spans="1:3" ht="15.75" thickTop="1" thickBot="1" x14ac:dyDescent="0.25">
      <c r="A12" s="17">
        <v>11</v>
      </c>
      <c r="B12" s="18">
        <v>108</v>
      </c>
      <c r="C12" s="18">
        <v>48</v>
      </c>
    </row>
    <row r="13" spans="1:3" ht="15.75" thickTop="1" thickBot="1" x14ac:dyDescent="0.25">
      <c r="A13" s="17">
        <v>12</v>
      </c>
      <c r="B13" s="18">
        <v>200</v>
      </c>
      <c r="C13" s="18">
        <v>53</v>
      </c>
    </row>
    <row r="14" spans="1:3" ht="15.75" thickTop="1" thickBot="1" x14ac:dyDescent="0.25">
      <c r="A14" s="17">
        <v>13</v>
      </c>
      <c r="B14" s="18">
        <v>133</v>
      </c>
      <c r="C14" s="18">
        <v>79</v>
      </c>
    </row>
    <row r="15" spans="1:3" ht="15.75" thickTop="1" thickBot="1" x14ac:dyDescent="0.25">
      <c r="A15" s="17">
        <v>14</v>
      </c>
      <c r="B15" s="18">
        <v>160</v>
      </c>
      <c r="C15" s="18">
        <v>36</v>
      </c>
    </row>
    <row r="16" spans="1:3" ht="15.75" thickTop="1" thickBot="1" x14ac:dyDescent="0.25">
      <c r="A16" s="17">
        <v>15</v>
      </c>
      <c r="B16" s="18">
        <v>184</v>
      </c>
      <c r="C16" s="18">
        <v>74</v>
      </c>
    </row>
    <row r="17" spans="1:3" ht="15.75" thickTop="1" thickBot="1" x14ac:dyDescent="0.25">
      <c r="A17" s="17">
        <v>16</v>
      </c>
      <c r="B17" s="18">
        <v>136</v>
      </c>
      <c r="C17" s="18">
        <v>36</v>
      </c>
    </row>
    <row r="18" spans="1:3" ht="15.75" thickTop="1" thickBot="1" x14ac:dyDescent="0.25">
      <c r="A18" s="17">
        <v>17</v>
      </c>
      <c r="B18" s="18">
        <v>191</v>
      </c>
      <c r="C18" s="18">
        <v>58</v>
      </c>
    </row>
    <row r="19" spans="1:3" ht="15.75" thickTop="1" thickBot="1" x14ac:dyDescent="0.25">
      <c r="A19" s="17">
        <v>18</v>
      </c>
      <c r="B19" s="18">
        <v>133</v>
      </c>
      <c r="C19" s="18">
        <v>61</v>
      </c>
    </row>
    <row r="20" spans="1:3" ht="15.75" thickTop="1" thickBot="1" x14ac:dyDescent="0.25">
      <c r="A20" s="17">
        <v>19</v>
      </c>
      <c r="B20" s="18">
        <v>151</v>
      </c>
      <c r="C20" s="18">
        <v>79</v>
      </c>
    </row>
    <row r="21" spans="1:3" ht="15.75" thickTop="1" thickBot="1" x14ac:dyDescent="0.25">
      <c r="A21" s="17">
        <v>20</v>
      </c>
      <c r="B21" s="18">
        <v>114</v>
      </c>
      <c r="C21" s="18">
        <v>57</v>
      </c>
    </row>
    <row r="22" spans="1:3" ht="15.75" thickTop="1" thickBot="1" x14ac:dyDescent="0.25">
      <c r="A22" s="17">
        <v>21</v>
      </c>
      <c r="B22" s="18">
        <v>124</v>
      </c>
      <c r="C22" s="18">
        <v>32</v>
      </c>
    </row>
    <row r="23" spans="1:3" ht="15.75" thickTop="1" thickBot="1" x14ac:dyDescent="0.25">
      <c r="A23" s="17">
        <v>22</v>
      </c>
      <c r="B23" s="18">
        <v>116</v>
      </c>
      <c r="C23" s="18">
        <v>72</v>
      </c>
    </row>
    <row r="24" spans="1:3" ht="15.75" thickTop="1" thickBot="1" x14ac:dyDescent="0.25">
      <c r="A24" s="17">
        <v>23</v>
      </c>
      <c r="B24" s="18">
        <v>110</v>
      </c>
      <c r="C24" s="18">
        <v>47</v>
      </c>
    </row>
    <row r="25" spans="1:3" ht="15.75" thickTop="1" thickBot="1" x14ac:dyDescent="0.25">
      <c r="A25" s="17">
        <v>24</v>
      </c>
      <c r="B25" s="18">
        <v>118</v>
      </c>
      <c r="C25" s="18">
        <v>37</v>
      </c>
    </row>
    <row r="26" spans="1:3" ht="15.75" thickTop="1" thickBot="1" x14ac:dyDescent="0.25">
      <c r="A26" s="17">
        <v>25</v>
      </c>
      <c r="B26" s="18">
        <v>199</v>
      </c>
      <c r="C26" s="18">
        <v>50</v>
      </c>
    </row>
    <row r="27" spans="1:3" ht="15.75" thickTop="1" thickBot="1" x14ac:dyDescent="0.25">
      <c r="A27" s="17">
        <v>26</v>
      </c>
      <c r="B27" s="18">
        <v>173</v>
      </c>
      <c r="C27" s="18">
        <v>46</v>
      </c>
    </row>
    <row r="28" spans="1:3" ht="15.75" thickTop="1" thickBot="1" x14ac:dyDescent="0.25">
      <c r="A28" s="17">
        <v>27</v>
      </c>
      <c r="B28" s="18">
        <v>133</v>
      </c>
      <c r="C28" s="18">
        <v>38</v>
      </c>
    </row>
    <row r="29" spans="1:3" ht="15.75" thickTop="1" thickBot="1" x14ac:dyDescent="0.25">
      <c r="A29" s="17">
        <v>28</v>
      </c>
      <c r="B29" s="18">
        <v>152</v>
      </c>
      <c r="C29" s="18">
        <v>68</v>
      </c>
    </row>
    <row r="30" spans="1:3" ht="15.75" thickTop="1" thickBot="1" x14ac:dyDescent="0.25">
      <c r="A30" s="17">
        <v>29</v>
      </c>
      <c r="B30" s="18">
        <v>125</v>
      </c>
      <c r="C30" s="18">
        <v>60</v>
      </c>
    </row>
    <row r="31" spans="1:3" ht="15.75" thickTop="1" thickBot="1" x14ac:dyDescent="0.25">
      <c r="A31" s="17">
        <v>30</v>
      </c>
      <c r="B31" s="18">
        <v>206</v>
      </c>
      <c r="C31" s="18">
        <v>70</v>
      </c>
    </row>
    <row r="32" spans="1:3" ht="15" thickTop="1" x14ac:dyDescent="0.2"/>
    <row r="33" spans="1:10" ht="15" thickBot="1" x14ac:dyDescent="0.25">
      <c r="A33" s="74" t="s">
        <v>111</v>
      </c>
      <c r="B33" s="74"/>
      <c r="C33" s="74"/>
      <c r="D33" s="74"/>
      <c r="E33" s="74"/>
      <c r="F33" s="74"/>
      <c r="G33" s="74"/>
      <c r="H33" s="74"/>
      <c r="I33" s="74"/>
      <c r="J33" s="36"/>
    </row>
    <row r="34" spans="1:10" ht="24.75" thickTop="1" x14ac:dyDescent="0.2">
      <c r="A34" s="75" t="s">
        <v>110</v>
      </c>
      <c r="B34" s="37" t="s">
        <v>112</v>
      </c>
      <c r="C34" s="38" t="s">
        <v>113</v>
      </c>
      <c r="D34" s="38" t="s">
        <v>103</v>
      </c>
      <c r="E34" s="38" t="s">
        <v>114</v>
      </c>
      <c r="F34" s="77" t="s">
        <v>115</v>
      </c>
      <c r="G34" s="77"/>
      <c r="H34" s="77" t="s">
        <v>116</v>
      </c>
      <c r="I34" s="78"/>
      <c r="J34" s="36"/>
    </row>
    <row r="35" spans="1:10" ht="15" thickBot="1" x14ac:dyDescent="0.25">
      <c r="A35" s="76"/>
      <c r="B35" s="39" t="s">
        <v>117</v>
      </c>
      <c r="C35" s="40" t="s">
        <v>117</v>
      </c>
      <c r="D35" s="40" t="s">
        <v>117</v>
      </c>
      <c r="E35" s="40" t="s">
        <v>117</v>
      </c>
      <c r="F35" s="40" t="s">
        <v>117</v>
      </c>
      <c r="G35" s="40" t="s">
        <v>118</v>
      </c>
      <c r="H35" s="40" t="s">
        <v>117</v>
      </c>
      <c r="I35" s="41" t="s">
        <v>118</v>
      </c>
      <c r="J35" s="36"/>
    </row>
    <row r="36" spans="1:10" ht="24.75" thickTop="1" x14ac:dyDescent="0.2">
      <c r="A36" s="42" t="s">
        <v>56</v>
      </c>
      <c r="B36" s="43">
        <v>30</v>
      </c>
      <c r="C36" s="44">
        <v>102</v>
      </c>
      <c r="D36" s="45">
        <v>150.20000000000002</v>
      </c>
      <c r="E36" s="46">
        <v>35.224795342152831</v>
      </c>
      <c r="F36" s="47">
        <v>0.33603231668004702</v>
      </c>
      <c r="G36" s="47">
        <v>0.42689239595123812</v>
      </c>
      <c r="H36" s="45">
        <v>-1.480192230383552</v>
      </c>
      <c r="I36" s="48">
        <v>0.83274561835763283</v>
      </c>
      <c r="J36" s="36"/>
    </row>
    <row r="37" spans="1:10" x14ac:dyDescent="0.2">
      <c r="A37" s="49" t="s">
        <v>57</v>
      </c>
      <c r="B37" s="50">
        <v>30</v>
      </c>
      <c r="C37" s="51">
        <v>48</v>
      </c>
      <c r="D37" s="52">
        <v>53.86666666666666</v>
      </c>
      <c r="E37" s="53">
        <v>14.817820895528264</v>
      </c>
      <c r="F37" s="54">
        <v>0.10621010038116062</v>
      </c>
      <c r="G37" s="54">
        <v>0.42689239595123812</v>
      </c>
      <c r="H37" s="52">
        <v>-1.2375436593151963</v>
      </c>
      <c r="I37" s="55">
        <v>0.83274561835763283</v>
      </c>
      <c r="J37" s="36"/>
    </row>
    <row r="38" spans="1:10" ht="24.75" thickBot="1" x14ac:dyDescent="0.25">
      <c r="A38" s="56" t="s">
        <v>119</v>
      </c>
      <c r="B38" s="57">
        <v>30</v>
      </c>
      <c r="C38" s="58"/>
      <c r="D38" s="58"/>
      <c r="E38" s="58"/>
      <c r="F38" s="58"/>
      <c r="G38" s="58"/>
      <c r="H38" s="58"/>
      <c r="I38" s="59"/>
      <c r="J38" s="36"/>
    </row>
  </sheetData>
  <mergeCells count="4">
    <mergeCell ref="A33:I33"/>
    <mergeCell ref="A34:A35"/>
    <mergeCell ref="F34:G34"/>
    <mergeCell ref="H34:I3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8" workbookViewId="0">
      <selection activeCell="G26" sqref="G26"/>
    </sheetView>
  </sheetViews>
  <sheetFormatPr defaultRowHeight="14.25" x14ac:dyDescent="0.2"/>
  <sheetData>
    <row r="1" spans="1:1" ht="15.75" x14ac:dyDescent="0.25">
      <c r="A1" s="1" t="s">
        <v>59</v>
      </c>
    </row>
    <row r="3" spans="1:1" ht="15.75" x14ac:dyDescent="0.25">
      <c r="A3" s="2"/>
    </row>
    <row r="4" spans="1:1" ht="15" x14ac:dyDescent="0.25">
      <c r="A4" s="19" t="s">
        <v>1</v>
      </c>
    </row>
    <row r="5" spans="1:1" x14ac:dyDescent="0.2">
      <c r="A5" s="4" t="s">
        <v>60</v>
      </c>
    </row>
    <row r="6" spans="1:1" x14ac:dyDescent="0.2">
      <c r="A6" s="4" t="s">
        <v>61</v>
      </c>
    </row>
    <row r="7" spans="1:1" x14ac:dyDescent="0.2">
      <c r="A7" s="4" t="s">
        <v>62</v>
      </c>
    </row>
    <row r="8" spans="1:1" ht="15" x14ac:dyDescent="0.25">
      <c r="A8" s="4" t="s">
        <v>63</v>
      </c>
    </row>
    <row r="9" spans="1:1" ht="15.75" x14ac:dyDescent="0.25">
      <c r="A9" s="7"/>
    </row>
    <row r="10" spans="1:1" x14ac:dyDescent="0.2">
      <c r="A10" s="8" t="s">
        <v>6</v>
      </c>
    </row>
    <row r="11" spans="1:1" ht="15" x14ac:dyDescent="0.25">
      <c r="A11" s="19" t="s">
        <v>7</v>
      </c>
    </row>
    <row r="12" spans="1:1" x14ac:dyDescent="0.2">
      <c r="A12" s="4" t="s">
        <v>64</v>
      </c>
    </row>
    <row r="13" spans="1:1" x14ac:dyDescent="0.2">
      <c r="A13" s="4" t="s">
        <v>65</v>
      </c>
    </row>
    <row r="14" spans="1:1" ht="15.75" x14ac:dyDescent="0.25">
      <c r="A14" s="2"/>
    </row>
    <row r="15" spans="1:1" x14ac:dyDescent="0.2">
      <c r="A15" s="8" t="s">
        <v>9</v>
      </c>
    </row>
    <row r="16" spans="1:1" ht="15.75" x14ac:dyDescent="0.25">
      <c r="A16" s="20" t="s">
        <v>66</v>
      </c>
    </row>
    <row r="17" spans="1:6" ht="15.75" x14ac:dyDescent="0.25">
      <c r="A17" s="2"/>
    </row>
    <row r="18" spans="1:6" x14ac:dyDescent="0.2">
      <c r="A18" s="8" t="s">
        <v>67</v>
      </c>
    </row>
    <row r="19" spans="1:6" x14ac:dyDescent="0.2">
      <c r="A19" s="8" t="s">
        <v>68</v>
      </c>
      <c r="B19" s="69" t="s">
        <v>69</v>
      </c>
    </row>
    <row r="20" spans="1:6" x14ac:dyDescent="0.2">
      <c r="A20" s="8" t="s">
        <v>70</v>
      </c>
      <c r="B20" s="69" t="s">
        <v>71</v>
      </c>
    </row>
    <row r="21" spans="1:6" x14ac:dyDescent="0.2">
      <c r="A21" s="8" t="s">
        <v>72</v>
      </c>
      <c r="B21" s="69" t="s">
        <v>73</v>
      </c>
    </row>
    <row r="22" spans="1:6" x14ac:dyDescent="0.2">
      <c r="A22" s="8" t="s">
        <v>74</v>
      </c>
      <c r="B22" s="69" t="s">
        <v>75</v>
      </c>
    </row>
    <row r="23" spans="1:6" x14ac:dyDescent="0.2">
      <c r="B23" s="69" t="s">
        <v>76</v>
      </c>
    </row>
    <row r="24" spans="1:6" x14ac:dyDescent="0.2">
      <c r="A24" s="8" t="s">
        <v>77</v>
      </c>
      <c r="B24" s="69" t="s">
        <v>78</v>
      </c>
    </row>
    <row r="25" spans="1:6" ht="16.5" thickBot="1" x14ac:dyDescent="0.3">
      <c r="A25" s="2"/>
    </row>
    <row r="26" spans="1:6" ht="16.5" thickBot="1" x14ac:dyDescent="0.3">
      <c r="A26" s="21" t="s">
        <v>79</v>
      </c>
      <c r="B26" s="22" t="s">
        <v>80</v>
      </c>
      <c r="C26" s="22" t="s">
        <v>81</v>
      </c>
      <c r="D26" s="22" t="s">
        <v>82</v>
      </c>
      <c r="E26" s="22" t="s">
        <v>83</v>
      </c>
      <c r="F26" s="22" t="s">
        <v>84</v>
      </c>
    </row>
    <row r="27" spans="1:6" ht="15.75" thickBot="1" x14ac:dyDescent="0.25">
      <c r="A27" s="23">
        <v>1</v>
      </c>
      <c r="B27" s="24">
        <v>146</v>
      </c>
      <c r="C27" s="24">
        <v>145</v>
      </c>
      <c r="D27" s="24">
        <v>141</v>
      </c>
      <c r="E27" s="24">
        <v>109</v>
      </c>
      <c r="F27" s="24">
        <v>141</v>
      </c>
    </row>
    <row r="28" spans="1:6" ht="15.75" thickBot="1" x14ac:dyDescent="0.25">
      <c r="A28" s="23">
        <v>2</v>
      </c>
      <c r="B28" s="24">
        <v>115</v>
      </c>
      <c r="C28" s="24">
        <v>116</v>
      </c>
      <c r="D28" s="24">
        <v>128</v>
      </c>
      <c r="E28" s="24">
        <v>133</v>
      </c>
      <c r="F28" s="24">
        <v>118</v>
      </c>
    </row>
    <row r="29" spans="1:6" ht="15.75" thickBot="1" x14ac:dyDescent="0.25">
      <c r="A29" s="23">
        <v>3</v>
      </c>
      <c r="B29" s="24">
        <v>147</v>
      </c>
      <c r="C29" s="24">
        <v>127</v>
      </c>
      <c r="D29" s="24">
        <v>148</v>
      </c>
      <c r="E29" s="24">
        <v>101</v>
      </c>
      <c r="F29" s="24">
        <v>138</v>
      </c>
    </row>
    <row r="30" spans="1:6" ht="15.75" thickBot="1" x14ac:dyDescent="0.25">
      <c r="A30" s="23">
        <v>4</v>
      </c>
      <c r="B30" s="24">
        <v>103</v>
      </c>
      <c r="C30" s="24">
        <v>149</v>
      </c>
      <c r="D30" s="24">
        <v>149</v>
      </c>
      <c r="E30" s="24">
        <v>124</v>
      </c>
      <c r="F30" s="24">
        <v>116</v>
      </c>
    </row>
    <row r="31" spans="1:6" ht="15.75" thickBot="1" x14ac:dyDescent="0.25">
      <c r="A31" s="23">
        <v>5</v>
      </c>
      <c r="B31" s="24">
        <v>116</v>
      </c>
      <c r="C31" s="24">
        <v>121</v>
      </c>
      <c r="D31" s="24">
        <v>142</v>
      </c>
      <c r="E31" s="24">
        <v>146</v>
      </c>
      <c r="F31" s="24">
        <v>114</v>
      </c>
    </row>
    <row r="32" spans="1:6" ht="15.75" thickBot="1" x14ac:dyDescent="0.25">
      <c r="A32" s="23">
        <v>6</v>
      </c>
      <c r="B32" s="24">
        <v>103</v>
      </c>
      <c r="C32" s="24">
        <v>146</v>
      </c>
      <c r="D32" s="24">
        <v>124</v>
      </c>
      <c r="E32" s="24">
        <v>122</v>
      </c>
      <c r="F32" s="24">
        <v>105</v>
      </c>
    </row>
    <row r="33" spans="1:6" ht="15.75" thickBot="1" x14ac:dyDescent="0.25">
      <c r="A33" s="23">
        <v>7</v>
      </c>
      <c r="B33" s="24">
        <v>125</v>
      </c>
      <c r="C33" s="24">
        <v>145</v>
      </c>
      <c r="D33" s="24">
        <v>135</v>
      </c>
      <c r="E33" s="24">
        <v>138</v>
      </c>
      <c r="F33" s="24">
        <v>103</v>
      </c>
    </row>
    <row r="34" spans="1:6" ht="15.75" thickBot="1" x14ac:dyDescent="0.25">
      <c r="A34" s="23">
        <v>8</v>
      </c>
      <c r="B34" s="24">
        <v>122</v>
      </c>
      <c r="C34" s="24">
        <v>125</v>
      </c>
      <c r="D34" s="24">
        <v>121</v>
      </c>
      <c r="E34" s="24">
        <v>136</v>
      </c>
      <c r="F34" s="24">
        <v>121</v>
      </c>
    </row>
    <row r="35" spans="1:6" ht="15.75" thickBot="1" x14ac:dyDescent="0.25">
      <c r="A35" s="23">
        <v>9</v>
      </c>
      <c r="B35" s="24">
        <v>140</v>
      </c>
      <c r="C35" s="24">
        <v>121</v>
      </c>
      <c r="D35" s="24">
        <v>131</v>
      </c>
      <c r="E35" s="24">
        <v>121</v>
      </c>
      <c r="F35" s="24">
        <v>135</v>
      </c>
    </row>
    <row r="36" spans="1:6" ht="15.75" thickBot="1" x14ac:dyDescent="0.25">
      <c r="A36" s="23">
        <v>10</v>
      </c>
      <c r="B36" s="24">
        <v>139</v>
      </c>
      <c r="C36" s="24">
        <v>124</v>
      </c>
      <c r="D36" s="24">
        <v>144</v>
      </c>
      <c r="E36" s="24">
        <v>123</v>
      </c>
      <c r="F36" s="24">
        <v>133</v>
      </c>
    </row>
    <row r="37" spans="1:6" ht="15.75" thickBot="1" x14ac:dyDescent="0.25">
      <c r="A37" s="23">
        <v>11</v>
      </c>
      <c r="B37" s="24">
        <v>147</v>
      </c>
      <c r="C37" s="24">
        <v>141</v>
      </c>
      <c r="D37" s="24">
        <v>112</v>
      </c>
      <c r="E37" s="24">
        <v>120</v>
      </c>
      <c r="F37" s="24">
        <v>150</v>
      </c>
    </row>
    <row r="38" spans="1:6" ht="15.75" thickBot="1" x14ac:dyDescent="0.25">
      <c r="A38" s="23">
        <v>12</v>
      </c>
      <c r="B38" s="24">
        <v>115</v>
      </c>
      <c r="C38" s="24">
        <v>124</v>
      </c>
      <c r="D38" s="24">
        <v>150</v>
      </c>
      <c r="E38" s="24">
        <v>134</v>
      </c>
      <c r="F38" s="24">
        <v>111</v>
      </c>
    </row>
    <row r="39" spans="1:6" ht="15.75" thickBot="1" x14ac:dyDescent="0.25">
      <c r="A39" s="23">
        <v>13</v>
      </c>
      <c r="B39" s="24">
        <v>117</v>
      </c>
      <c r="C39" s="24">
        <v>149</v>
      </c>
      <c r="D39" s="24">
        <v>125</v>
      </c>
      <c r="E39" s="24">
        <v>144</v>
      </c>
      <c r="F39" s="24">
        <v>116</v>
      </c>
    </row>
    <row r="40" spans="1:6" ht="15.75" thickBot="1" x14ac:dyDescent="0.25">
      <c r="A40" s="23">
        <v>14</v>
      </c>
      <c r="B40" s="24">
        <v>138</v>
      </c>
      <c r="C40" s="24">
        <v>136</v>
      </c>
      <c r="D40" s="24">
        <v>126</v>
      </c>
      <c r="E40" s="24">
        <v>110</v>
      </c>
      <c r="F40" s="24">
        <v>121</v>
      </c>
    </row>
    <row r="41" spans="1:6" ht="15.75" thickBot="1" x14ac:dyDescent="0.25">
      <c r="A41" s="23">
        <v>15</v>
      </c>
      <c r="B41" s="24">
        <v>144</v>
      </c>
      <c r="C41" s="24">
        <v>138</v>
      </c>
      <c r="D41" s="24">
        <v>142</v>
      </c>
      <c r="E41" s="24">
        <v>132</v>
      </c>
      <c r="F41" s="24">
        <v>100</v>
      </c>
    </row>
    <row r="42" spans="1:6" ht="15.75" x14ac:dyDescent="0.25">
      <c r="A42" s="2"/>
    </row>
    <row r="43" spans="1:6" ht="15" x14ac:dyDescent="0.25">
      <c r="A43" s="6"/>
    </row>
    <row r="44" spans="1:6" ht="15" x14ac:dyDescent="0.25">
      <c r="A44" s="6" t="s">
        <v>85</v>
      </c>
    </row>
    <row r="45" spans="1:6" ht="15" x14ac:dyDescent="0.25">
      <c r="A45" s="6"/>
    </row>
    <row r="46" spans="1:6" ht="15.75" x14ac:dyDescent="0.25">
      <c r="A46" s="14" t="s">
        <v>41</v>
      </c>
    </row>
    <row r="47" spans="1:6" ht="15" x14ac:dyDescent="0.2">
      <c r="A47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D44" sqref="D44"/>
    </sheetView>
  </sheetViews>
  <sheetFormatPr defaultRowHeight="14.25" x14ac:dyDescent="0.2"/>
  <cols>
    <col min="8" max="13" width="12.75" customWidth="1"/>
  </cols>
  <sheetData>
    <row r="1" spans="1:13" ht="31.5" x14ac:dyDescent="0.2">
      <c r="A1" s="70" t="s">
        <v>79</v>
      </c>
      <c r="B1" s="71" t="s">
        <v>80</v>
      </c>
      <c r="C1" s="71" t="s">
        <v>81</v>
      </c>
      <c r="D1" s="71" t="s">
        <v>82</v>
      </c>
      <c r="E1" s="71" t="s">
        <v>83</v>
      </c>
      <c r="F1" s="71" t="s">
        <v>84</v>
      </c>
      <c r="G1" s="71" t="s">
        <v>131</v>
      </c>
      <c r="H1" s="71" t="s">
        <v>137</v>
      </c>
      <c r="I1" s="71" t="s">
        <v>132</v>
      </c>
      <c r="J1" s="71" t="s">
        <v>133</v>
      </c>
      <c r="K1" s="71" t="s">
        <v>134</v>
      </c>
      <c r="L1" s="71" t="s">
        <v>135</v>
      </c>
      <c r="M1" s="71" t="s">
        <v>136</v>
      </c>
    </row>
    <row r="2" spans="1:13" ht="15" x14ac:dyDescent="0.2">
      <c r="A2" s="72">
        <v>1</v>
      </c>
      <c r="B2" s="73">
        <v>146</v>
      </c>
      <c r="C2" s="73">
        <v>145</v>
      </c>
      <c r="D2" s="73">
        <v>141</v>
      </c>
      <c r="E2" s="73">
        <v>109</v>
      </c>
      <c r="F2" s="73">
        <v>141</v>
      </c>
      <c r="G2" s="31">
        <f>MAX(B2:F2)-MIN(B2:F2)</f>
        <v>37</v>
      </c>
      <c r="H2" s="31">
        <f>AVERAGE(B2:F2)</f>
        <v>136.4</v>
      </c>
      <c r="I2" s="31">
        <f>AVERAGE($H$2:$H$16)</f>
        <v>128.76</v>
      </c>
      <c r="J2" s="62">
        <f>STDEV($H$2:$H$16)</f>
        <v>4.3877752253928666</v>
      </c>
      <c r="K2" s="31">
        <f>$I$2</f>
        <v>128.76</v>
      </c>
      <c r="L2" s="32">
        <f>$I$2+3*($J$2)</f>
        <v>141.92332567617859</v>
      </c>
      <c r="M2" s="32">
        <f>$I$2-3*($J$2)</f>
        <v>115.59667432382139</v>
      </c>
    </row>
    <row r="3" spans="1:13" ht="15" x14ac:dyDescent="0.2">
      <c r="A3" s="72">
        <v>2</v>
      </c>
      <c r="B3" s="73">
        <v>115</v>
      </c>
      <c r="C3" s="73">
        <v>116</v>
      </c>
      <c r="D3" s="73">
        <v>128</v>
      </c>
      <c r="E3" s="73">
        <v>133</v>
      </c>
      <c r="F3" s="73">
        <v>118</v>
      </c>
      <c r="G3" s="31">
        <f t="shared" ref="G3:G16" si="0">MAX(B3:F3)-MIN(B3:F3)</f>
        <v>18</v>
      </c>
      <c r="H3" s="31">
        <f t="shared" ref="H3:H16" si="1">AVERAGE(B3:F3)</f>
        <v>122</v>
      </c>
      <c r="I3" s="31">
        <f t="shared" ref="I3:I16" si="2">AVERAGE($H$2:$H$16)</f>
        <v>128.76</v>
      </c>
      <c r="J3" s="62">
        <f t="shared" ref="J3:J16" si="3">STDEV($H$2:$H$16)</f>
        <v>4.3877752253928666</v>
      </c>
      <c r="K3" s="31">
        <f t="shared" ref="K3:K16" si="4">$I$2</f>
        <v>128.76</v>
      </c>
      <c r="L3" s="32">
        <f t="shared" ref="L3:L16" si="5">$I$2+3*($J$2)</f>
        <v>141.92332567617859</v>
      </c>
      <c r="M3" s="32">
        <f t="shared" ref="M3:M16" si="6">$I$2-3*($J$2)</f>
        <v>115.59667432382139</v>
      </c>
    </row>
    <row r="4" spans="1:13" ht="15" x14ac:dyDescent="0.2">
      <c r="A4" s="72">
        <v>3</v>
      </c>
      <c r="B4" s="73">
        <v>147</v>
      </c>
      <c r="C4" s="73">
        <v>127</v>
      </c>
      <c r="D4" s="73">
        <v>148</v>
      </c>
      <c r="E4" s="73">
        <v>101</v>
      </c>
      <c r="F4" s="73">
        <v>138</v>
      </c>
      <c r="G4" s="31">
        <f t="shared" si="0"/>
        <v>47</v>
      </c>
      <c r="H4" s="31">
        <f t="shared" si="1"/>
        <v>132.19999999999999</v>
      </c>
      <c r="I4" s="31">
        <f t="shared" si="2"/>
        <v>128.76</v>
      </c>
      <c r="J4" s="62">
        <f t="shared" si="3"/>
        <v>4.3877752253928666</v>
      </c>
      <c r="K4" s="31">
        <f t="shared" si="4"/>
        <v>128.76</v>
      </c>
      <c r="L4" s="32">
        <f t="shared" si="5"/>
        <v>141.92332567617859</v>
      </c>
      <c r="M4" s="32">
        <f t="shared" si="6"/>
        <v>115.59667432382139</v>
      </c>
    </row>
    <row r="5" spans="1:13" ht="15" x14ac:dyDescent="0.2">
      <c r="A5" s="72">
        <v>4</v>
      </c>
      <c r="B5" s="73">
        <v>103</v>
      </c>
      <c r="C5" s="73">
        <v>149</v>
      </c>
      <c r="D5" s="73">
        <v>149</v>
      </c>
      <c r="E5" s="73">
        <v>124</v>
      </c>
      <c r="F5" s="73">
        <v>116</v>
      </c>
      <c r="G5" s="31">
        <f t="shared" si="0"/>
        <v>46</v>
      </c>
      <c r="H5" s="31">
        <f t="shared" si="1"/>
        <v>128.19999999999999</v>
      </c>
      <c r="I5" s="31">
        <f t="shared" si="2"/>
        <v>128.76</v>
      </c>
      <c r="J5" s="62">
        <f t="shared" si="3"/>
        <v>4.3877752253928666</v>
      </c>
      <c r="K5" s="31">
        <f t="shared" si="4"/>
        <v>128.76</v>
      </c>
      <c r="L5" s="32">
        <f t="shared" si="5"/>
        <v>141.92332567617859</v>
      </c>
      <c r="M5" s="32">
        <f t="shared" si="6"/>
        <v>115.59667432382139</v>
      </c>
    </row>
    <row r="6" spans="1:13" ht="15" x14ac:dyDescent="0.2">
      <c r="A6" s="72">
        <v>5</v>
      </c>
      <c r="B6" s="73">
        <v>116</v>
      </c>
      <c r="C6" s="73">
        <v>121</v>
      </c>
      <c r="D6" s="73">
        <v>142</v>
      </c>
      <c r="E6" s="73">
        <v>146</v>
      </c>
      <c r="F6" s="73">
        <v>114</v>
      </c>
      <c r="G6" s="31">
        <f t="shared" si="0"/>
        <v>32</v>
      </c>
      <c r="H6" s="31">
        <f t="shared" si="1"/>
        <v>127.8</v>
      </c>
      <c r="I6" s="31">
        <f t="shared" si="2"/>
        <v>128.76</v>
      </c>
      <c r="J6" s="62">
        <f t="shared" si="3"/>
        <v>4.3877752253928666</v>
      </c>
      <c r="K6" s="31">
        <f t="shared" si="4"/>
        <v>128.76</v>
      </c>
      <c r="L6" s="32">
        <f t="shared" si="5"/>
        <v>141.92332567617859</v>
      </c>
      <c r="M6" s="32">
        <f t="shared" si="6"/>
        <v>115.59667432382139</v>
      </c>
    </row>
    <row r="7" spans="1:13" ht="15" x14ac:dyDescent="0.2">
      <c r="A7" s="72">
        <v>6</v>
      </c>
      <c r="B7" s="73">
        <v>103</v>
      </c>
      <c r="C7" s="73">
        <v>146</v>
      </c>
      <c r="D7" s="73">
        <v>124</v>
      </c>
      <c r="E7" s="73">
        <v>122</v>
      </c>
      <c r="F7" s="73">
        <v>105</v>
      </c>
      <c r="G7" s="31">
        <f t="shared" si="0"/>
        <v>43</v>
      </c>
      <c r="H7" s="31">
        <f t="shared" si="1"/>
        <v>120</v>
      </c>
      <c r="I7" s="31">
        <f t="shared" si="2"/>
        <v>128.76</v>
      </c>
      <c r="J7" s="62">
        <f t="shared" si="3"/>
        <v>4.3877752253928666</v>
      </c>
      <c r="K7" s="31">
        <f t="shared" si="4"/>
        <v>128.76</v>
      </c>
      <c r="L7" s="32">
        <f t="shared" si="5"/>
        <v>141.92332567617859</v>
      </c>
      <c r="M7" s="32">
        <f t="shared" si="6"/>
        <v>115.59667432382139</v>
      </c>
    </row>
    <row r="8" spans="1:13" ht="15" x14ac:dyDescent="0.2">
      <c r="A8" s="72">
        <v>7</v>
      </c>
      <c r="B8" s="73">
        <v>125</v>
      </c>
      <c r="C8" s="73">
        <v>145</v>
      </c>
      <c r="D8" s="73">
        <v>135</v>
      </c>
      <c r="E8" s="73">
        <v>138</v>
      </c>
      <c r="F8" s="73">
        <v>103</v>
      </c>
      <c r="G8" s="31">
        <f t="shared" si="0"/>
        <v>42</v>
      </c>
      <c r="H8" s="31">
        <f t="shared" si="1"/>
        <v>129.19999999999999</v>
      </c>
      <c r="I8" s="31">
        <f t="shared" si="2"/>
        <v>128.76</v>
      </c>
      <c r="J8" s="62">
        <f t="shared" si="3"/>
        <v>4.3877752253928666</v>
      </c>
      <c r="K8" s="31">
        <f t="shared" si="4"/>
        <v>128.76</v>
      </c>
      <c r="L8" s="32">
        <f t="shared" si="5"/>
        <v>141.92332567617859</v>
      </c>
      <c r="M8" s="32">
        <f t="shared" si="6"/>
        <v>115.59667432382139</v>
      </c>
    </row>
    <row r="9" spans="1:13" ht="15" x14ac:dyDescent="0.2">
      <c r="A9" s="72">
        <v>8</v>
      </c>
      <c r="B9" s="73">
        <v>122</v>
      </c>
      <c r="C9" s="73">
        <v>125</v>
      </c>
      <c r="D9" s="73">
        <v>121</v>
      </c>
      <c r="E9" s="73">
        <v>136</v>
      </c>
      <c r="F9" s="73">
        <v>121</v>
      </c>
      <c r="G9" s="31">
        <f t="shared" si="0"/>
        <v>15</v>
      </c>
      <c r="H9" s="31">
        <f t="shared" si="1"/>
        <v>125</v>
      </c>
      <c r="I9" s="31">
        <f t="shared" si="2"/>
        <v>128.76</v>
      </c>
      <c r="J9" s="62">
        <f t="shared" si="3"/>
        <v>4.3877752253928666</v>
      </c>
      <c r="K9" s="31">
        <f t="shared" si="4"/>
        <v>128.76</v>
      </c>
      <c r="L9" s="32">
        <f t="shared" si="5"/>
        <v>141.92332567617859</v>
      </c>
      <c r="M9" s="32">
        <f t="shared" si="6"/>
        <v>115.59667432382139</v>
      </c>
    </row>
    <row r="10" spans="1:13" ht="15" x14ac:dyDescent="0.2">
      <c r="A10" s="72">
        <v>9</v>
      </c>
      <c r="B10" s="73">
        <v>140</v>
      </c>
      <c r="C10" s="73">
        <v>121</v>
      </c>
      <c r="D10" s="73">
        <v>131</v>
      </c>
      <c r="E10" s="73">
        <v>121</v>
      </c>
      <c r="F10" s="73">
        <v>135</v>
      </c>
      <c r="G10" s="31">
        <f t="shared" si="0"/>
        <v>19</v>
      </c>
      <c r="H10" s="31">
        <f t="shared" si="1"/>
        <v>129.6</v>
      </c>
      <c r="I10" s="31">
        <f t="shared" si="2"/>
        <v>128.76</v>
      </c>
      <c r="J10" s="62">
        <f t="shared" si="3"/>
        <v>4.3877752253928666</v>
      </c>
      <c r="K10" s="31">
        <f t="shared" si="4"/>
        <v>128.76</v>
      </c>
      <c r="L10" s="32">
        <f t="shared" si="5"/>
        <v>141.92332567617859</v>
      </c>
      <c r="M10" s="32">
        <f t="shared" si="6"/>
        <v>115.59667432382139</v>
      </c>
    </row>
    <row r="11" spans="1:13" ht="15" x14ac:dyDescent="0.2">
      <c r="A11" s="72">
        <v>10</v>
      </c>
      <c r="B11" s="73">
        <v>139</v>
      </c>
      <c r="C11" s="73">
        <v>124</v>
      </c>
      <c r="D11" s="73">
        <v>144</v>
      </c>
      <c r="E11" s="73">
        <v>123</v>
      </c>
      <c r="F11" s="73">
        <v>133</v>
      </c>
      <c r="G11" s="31">
        <f t="shared" si="0"/>
        <v>21</v>
      </c>
      <c r="H11" s="31">
        <f t="shared" si="1"/>
        <v>132.6</v>
      </c>
      <c r="I11" s="31">
        <f t="shared" si="2"/>
        <v>128.76</v>
      </c>
      <c r="J11" s="62">
        <f t="shared" si="3"/>
        <v>4.3877752253928666</v>
      </c>
      <c r="K11" s="31">
        <f t="shared" si="4"/>
        <v>128.76</v>
      </c>
      <c r="L11" s="32">
        <f t="shared" si="5"/>
        <v>141.92332567617859</v>
      </c>
      <c r="M11" s="32">
        <f t="shared" si="6"/>
        <v>115.59667432382139</v>
      </c>
    </row>
    <row r="12" spans="1:13" ht="15" x14ac:dyDescent="0.2">
      <c r="A12" s="72">
        <v>11</v>
      </c>
      <c r="B12" s="73">
        <v>147</v>
      </c>
      <c r="C12" s="73">
        <v>141</v>
      </c>
      <c r="D12" s="73">
        <v>112</v>
      </c>
      <c r="E12" s="73">
        <v>120</v>
      </c>
      <c r="F12" s="73">
        <v>150</v>
      </c>
      <c r="G12" s="31">
        <f t="shared" si="0"/>
        <v>38</v>
      </c>
      <c r="H12" s="31">
        <f t="shared" si="1"/>
        <v>134</v>
      </c>
      <c r="I12" s="31">
        <f t="shared" si="2"/>
        <v>128.76</v>
      </c>
      <c r="J12" s="62">
        <f t="shared" si="3"/>
        <v>4.3877752253928666</v>
      </c>
      <c r="K12" s="31">
        <f t="shared" si="4"/>
        <v>128.76</v>
      </c>
      <c r="L12" s="32">
        <f t="shared" si="5"/>
        <v>141.92332567617859</v>
      </c>
      <c r="M12" s="32">
        <f t="shared" si="6"/>
        <v>115.59667432382139</v>
      </c>
    </row>
    <row r="13" spans="1:13" ht="15" x14ac:dyDescent="0.2">
      <c r="A13" s="72">
        <v>12</v>
      </c>
      <c r="B13" s="73">
        <v>115</v>
      </c>
      <c r="C13" s="73">
        <v>124</v>
      </c>
      <c r="D13" s="73">
        <v>150</v>
      </c>
      <c r="E13" s="73">
        <v>134</v>
      </c>
      <c r="F13" s="73">
        <v>111</v>
      </c>
      <c r="G13" s="31">
        <f t="shared" si="0"/>
        <v>39</v>
      </c>
      <c r="H13" s="31">
        <f t="shared" si="1"/>
        <v>126.8</v>
      </c>
      <c r="I13" s="31">
        <f t="shared" si="2"/>
        <v>128.76</v>
      </c>
      <c r="J13" s="62">
        <f t="shared" si="3"/>
        <v>4.3877752253928666</v>
      </c>
      <c r="K13" s="31">
        <f t="shared" si="4"/>
        <v>128.76</v>
      </c>
      <c r="L13" s="32">
        <f t="shared" si="5"/>
        <v>141.92332567617859</v>
      </c>
      <c r="M13" s="32">
        <f t="shared" si="6"/>
        <v>115.59667432382139</v>
      </c>
    </row>
    <row r="14" spans="1:13" ht="15" x14ac:dyDescent="0.2">
      <c r="A14" s="72">
        <v>13</v>
      </c>
      <c r="B14" s="73">
        <v>117</v>
      </c>
      <c r="C14" s="73">
        <v>149</v>
      </c>
      <c r="D14" s="73">
        <v>125</v>
      </c>
      <c r="E14" s="73">
        <v>144</v>
      </c>
      <c r="F14" s="73">
        <v>116</v>
      </c>
      <c r="G14" s="31">
        <f t="shared" si="0"/>
        <v>33</v>
      </c>
      <c r="H14" s="31">
        <f t="shared" si="1"/>
        <v>130.19999999999999</v>
      </c>
      <c r="I14" s="31">
        <f t="shared" si="2"/>
        <v>128.76</v>
      </c>
      <c r="J14" s="62">
        <f t="shared" si="3"/>
        <v>4.3877752253928666</v>
      </c>
      <c r="K14" s="31">
        <f t="shared" si="4"/>
        <v>128.76</v>
      </c>
      <c r="L14" s="32">
        <f t="shared" si="5"/>
        <v>141.92332567617859</v>
      </c>
      <c r="M14" s="32">
        <f t="shared" si="6"/>
        <v>115.59667432382139</v>
      </c>
    </row>
    <row r="15" spans="1:13" ht="15" x14ac:dyDescent="0.2">
      <c r="A15" s="72">
        <v>14</v>
      </c>
      <c r="B15" s="73">
        <v>138</v>
      </c>
      <c r="C15" s="73">
        <v>136</v>
      </c>
      <c r="D15" s="73">
        <v>126</v>
      </c>
      <c r="E15" s="73">
        <v>110</v>
      </c>
      <c r="F15" s="73">
        <v>121</v>
      </c>
      <c r="G15" s="31">
        <f t="shared" si="0"/>
        <v>28</v>
      </c>
      <c r="H15" s="31">
        <f t="shared" si="1"/>
        <v>126.2</v>
      </c>
      <c r="I15" s="31">
        <f t="shared" si="2"/>
        <v>128.76</v>
      </c>
      <c r="J15" s="62">
        <f t="shared" si="3"/>
        <v>4.3877752253928666</v>
      </c>
      <c r="K15" s="31">
        <f t="shared" si="4"/>
        <v>128.76</v>
      </c>
      <c r="L15" s="32">
        <f t="shared" si="5"/>
        <v>141.92332567617859</v>
      </c>
      <c r="M15" s="32">
        <f t="shared" si="6"/>
        <v>115.59667432382139</v>
      </c>
    </row>
    <row r="16" spans="1:13" ht="15" x14ac:dyDescent="0.2">
      <c r="A16" s="72">
        <v>15</v>
      </c>
      <c r="B16" s="73">
        <v>144</v>
      </c>
      <c r="C16" s="73">
        <v>138</v>
      </c>
      <c r="D16" s="73">
        <v>142</v>
      </c>
      <c r="E16" s="73">
        <v>132</v>
      </c>
      <c r="F16" s="73">
        <v>100</v>
      </c>
      <c r="G16" s="31">
        <f t="shared" si="0"/>
        <v>44</v>
      </c>
      <c r="H16" s="31">
        <f t="shared" si="1"/>
        <v>131.19999999999999</v>
      </c>
      <c r="I16" s="31">
        <f t="shared" si="2"/>
        <v>128.76</v>
      </c>
      <c r="J16" s="62">
        <f t="shared" si="3"/>
        <v>4.3877752253928666</v>
      </c>
      <c r="K16" s="31">
        <f t="shared" si="4"/>
        <v>128.76</v>
      </c>
      <c r="L16" s="32">
        <f t="shared" si="5"/>
        <v>141.92332567617859</v>
      </c>
      <c r="M16" s="32">
        <f t="shared" si="6"/>
        <v>115.59667432382139</v>
      </c>
    </row>
    <row r="18" spans="3:5" x14ac:dyDescent="0.2">
      <c r="C18" t="s">
        <v>138</v>
      </c>
    </row>
    <row r="19" spans="3:5" x14ac:dyDescent="0.2">
      <c r="C19" t="s">
        <v>139</v>
      </c>
    </row>
    <row r="20" spans="3:5" x14ac:dyDescent="0.2">
      <c r="C20" t="s">
        <v>135</v>
      </c>
      <c r="D20" t="s">
        <v>104</v>
      </c>
      <c r="E20" t="s">
        <v>140</v>
      </c>
    </row>
    <row r="21" spans="3:5" x14ac:dyDescent="0.2">
      <c r="C21" t="s">
        <v>136</v>
      </c>
      <c r="D21" t="s">
        <v>104</v>
      </c>
      <c r="E21" t="s">
        <v>141</v>
      </c>
    </row>
    <row r="39" spans="3:3" x14ac:dyDescent="0.2">
      <c r="C39" t="s">
        <v>142</v>
      </c>
    </row>
  </sheetData>
  <pageMargins left="0.7" right="0.7" top="0.75" bottom="0.75" header="0.3" footer="0.3"/>
  <pageSetup scale="85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J27" sqref="J27"/>
    </sheetView>
  </sheetViews>
  <sheetFormatPr defaultRowHeight="14.25" x14ac:dyDescent="0.2"/>
  <sheetData>
    <row r="1" spans="1:1" ht="15.75" x14ac:dyDescent="0.25">
      <c r="A1" s="1" t="s">
        <v>86</v>
      </c>
    </row>
    <row r="3" spans="1:1" ht="15.75" x14ac:dyDescent="0.25">
      <c r="A3" s="2"/>
    </row>
    <row r="4" spans="1:1" ht="15" x14ac:dyDescent="0.25">
      <c r="A4" s="19" t="s">
        <v>87</v>
      </c>
    </row>
    <row r="5" spans="1:1" x14ac:dyDescent="0.2">
      <c r="A5" s="4" t="s">
        <v>60</v>
      </c>
    </row>
    <row r="6" spans="1:1" x14ac:dyDescent="0.2">
      <c r="A6" s="4" t="s">
        <v>61</v>
      </c>
    </row>
    <row r="7" spans="1:1" x14ac:dyDescent="0.2">
      <c r="A7" s="4" t="s">
        <v>62</v>
      </c>
    </row>
    <row r="8" spans="1:1" x14ac:dyDescent="0.2">
      <c r="A8" s="4" t="s">
        <v>88</v>
      </c>
    </row>
    <row r="9" spans="1:1" ht="15.75" x14ac:dyDescent="0.25">
      <c r="A9" s="7"/>
    </row>
    <row r="10" spans="1:1" x14ac:dyDescent="0.2">
      <c r="A10" s="8" t="s">
        <v>6</v>
      </c>
    </row>
    <row r="11" spans="1:1" ht="15" x14ac:dyDescent="0.25">
      <c r="A11" s="19" t="s">
        <v>7</v>
      </c>
    </row>
    <row r="12" spans="1:1" x14ac:dyDescent="0.2">
      <c r="A12" s="4" t="s">
        <v>64</v>
      </c>
    </row>
    <row r="13" spans="1:1" ht="15.75" x14ac:dyDescent="0.25">
      <c r="A13" s="2"/>
    </row>
    <row r="14" spans="1:1" x14ac:dyDescent="0.2">
      <c r="A14" s="8" t="s">
        <v>9</v>
      </c>
    </row>
    <row r="15" spans="1:1" ht="15" x14ac:dyDescent="0.25">
      <c r="A15" s="19" t="s">
        <v>89</v>
      </c>
    </row>
    <row r="16" spans="1:1" ht="15.75" x14ac:dyDescent="0.25">
      <c r="A16" s="7"/>
    </row>
    <row r="17" spans="1:16" x14ac:dyDescent="0.2">
      <c r="A17" s="8" t="s">
        <v>90</v>
      </c>
    </row>
    <row r="18" spans="1:16" x14ac:dyDescent="0.2">
      <c r="A18">
        <v>1</v>
      </c>
      <c r="B18" s="8" t="s">
        <v>91</v>
      </c>
      <c r="G18" s="8"/>
    </row>
    <row r="19" spans="1:16" x14ac:dyDescent="0.2">
      <c r="A19">
        <v>2</v>
      </c>
      <c r="B19" s="8" t="s">
        <v>92</v>
      </c>
      <c r="P19" s="8"/>
    </row>
    <row r="20" spans="1:16" x14ac:dyDescent="0.2">
      <c r="A20" s="8">
        <v>3</v>
      </c>
      <c r="B20" s="8" t="s">
        <v>93</v>
      </c>
    </row>
    <row r="21" spans="1:16" x14ac:dyDescent="0.2">
      <c r="A21">
        <v>4</v>
      </c>
      <c r="B21" s="8" t="s">
        <v>94</v>
      </c>
      <c r="J21" s="8"/>
    </row>
    <row r="22" spans="1:16" x14ac:dyDescent="0.2">
      <c r="A22" s="8">
        <v>5</v>
      </c>
      <c r="B22" s="8" t="s">
        <v>95</v>
      </c>
    </row>
    <row r="23" spans="1:16" ht="16.5" thickBot="1" x14ac:dyDescent="0.3">
      <c r="A23" s="7"/>
    </row>
    <row r="24" spans="1:16" ht="48" thickBot="1" x14ac:dyDescent="0.3">
      <c r="A24" s="25" t="s">
        <v>96</v>
      </c>
      <c r="B24" s="26" t="s">
        <v>97</v>
      </c>
    </row>
    <row r="25" spans="1:16" ht="15.75" thickBot="1" x14ac:dyDescent="0.25">
      <c r="A25" s="60" t="s">
        <v>120</v>
      </c>
      <c r="B25" s="27">
        <v>2</v>
      </c>
    </row>
    <row r="26" spans="1:16" ht="15.75" thickBot="1" x14ac:dyDescent="0.25">
      <c r="A26" s="60" t="s">
        <v>121</v>
      </c>
      <c r="B26" s="27">
        <v>5</v>
      </c>
    </row>
    <row r="27" spans="1:16" ht="15.75" thickBot="1" x14ac:dyDescent="0.25">
      <c r="A27" s="28" t="s">
        <v>98</v>
      </c>
      <c r="B27" s="27">
        <v>14</v>
      </c>
    </row>
    <row r="28" spans="1:16" ht="15.75" thickBot="1" x14ac:dyDescent="0.25">
      <c r="A28" s="28" t="s">
        <v>99</v>
      </c>
      <c r="B28" s="27">
        <v>25</v>
      </c>
    </row>
    <row r="29" spans="1:16" ht="15.75" thickBot="1" x14ac:dyDescent="0.25">
      <c r="A29" s="28" t="s">
        <v>100</v>
      </c>
      <c r="B29" s="27">
        <v>40</v>
      </c>
    </row>
    <row r="30" spans="1:16" ht="15.75" thickBot="1" x14ac:dyDescent="0.25">
      <c r="A30" s="28" t="s">
        <v>101</v>
      </c>
      <c r="B30" s="27">
        <v>70</v>
      </c>
    </row>
    <row r="31" spans="1:16" ht="15" x14ac:dyDescent="0.2">
      <c r="A31" s="13"/>
    </row>
    <row r="32" spans="1:16" ht="15.75" x14ac:dyDescent="0.25">
      <c r="A32" s="29" t="s">
        <v>102</v>
      </c>
    </row>
    <row r="33" spans="1:1" ht="15" x14ac:dyDescent="0.2">
      <c r="A33" s="13"/>
    </row>
    <row r="34" spans="1:1" ht="15.75" x14ac:dyDescent="0.25">
      <c r="A34" s="14" t="s">
        <v>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H17" sqref="H17"/>
    </sheetView>
  </sheetViews>
  <sheetFormatPr defaultRowHeight="14.25" x14ac:dyDescent="0.2"/>
  <cols>
    <col min="1" max="1" width="12.75" customWidth="1"/>
    <col min="2" max="2" width="15.375" customWidth="1"/>
    <col min="3" max="3" width="20.125" customWidth="1"/>
    <col min="4" max="4" width="20.25" bestFit="1" customWidth="1"/>
    <col min="5" max="5" width="19.25" customWidth="1"/>
    <col min="6" max="6" width="15.75" customWidth="1"/>
    <col min="7" max="7" width="16.375" customWidth="1"/>
  </cols>
  <sheetData>
    <row r="1" spans="1:7" ht="69.75" customHeight="1" x14ac:dyDescent="0.2">
      <c r="A1" s="67" t="s">
        <v>96</v>
      </c>
      <c r="B1" s="67" t="s">
        <v>125</v>
      </c>
      <c r="C1" s="67" t="s">
        <v>124</v>
      </c>
      <c r="D1" s="67" t="s">
        <v>122</v>
      </c>
      <c r="E1" s="67" t="s">
        <v>123</v>
      </c>
      <c r="F1" s="67" t="s">
        <v>126</v>
      </c>
      <c r="G1" s="68" t="s">
        <v>128</v>
      </c>
    </row>
    <row r="2" spans="1:7" ht="15" x14ac:dyDescent="0.2">
      <c r="A2" s="64" t="s">
        <v>120</v>
      </c>
      <c r="B2" s="61">
        <v>2</v>
      </c>
      <c r="C2" s="31">
        <f>(5+10)/2</f>
        <v>7.5</v>
      </c>
      <c r="D2" s="32">
        <f>B2/156</f>
        <v>1.282051282051282E-2</v>
      </c>
      <c r="E2" s="63">
        <f>D2</f>
        <v>1.282051282051282E-2</v>
      </c>
      <c r="F2" s="31">
        <f>B2*C2</f>
        <v>15</v>
      </c>
      <c r="G2" s="79">
        <f>F8/B8</f>
        <v>27.307692307692307</v>
      </c>
    </row>
    <row r="3" spans="1:7" ht="15" x14ac:dyDescent="0.2">
      <c r="A3" s="64" t="s">
        <v>121</v>
      </c>
      <c r="B3" s="61">
        <v>5</v>
      </c>
      <c r="C3" s="31">
        <f>(10+15)/2</f>
        <v>12.5</v>
      </c>
      <c r="D3" s="32">
        <f t="shared" ref="D3:D7" si="0">B3/156</f>
        <v>3.2051282051282048E-2</v>
      </c>
      <c r="E3" s="63">
        <f t="shared" ref="E3:E7" si="1">D3</f>
        <v>3.2051282051282048E-2</v>
      </c>
      <c r="F3" s="31">
        <f t="shared" ref="F3:F7" si="2">B3*C3</f>
        <v>62.5</v>
      </c>
      <c r="G3" s="79"/>
    </row>
    <row r="4" spans="1:7" ht="15" x14ac:dyDescent="0.2">
      <c r="A4" s="65" t="s">
        <v>98</v>
      </c>
      <c r="B4" s="61">
        <v>14</v>
      </c>
      <c r="C4" s="31">
        <f>(15+20)/2</f>
        <v>17.5</v>
      </c>
      <c r="D4" s="32">
        <f t="shared" si="0"/>
        <v>8.9743589743589744E-2</v>
      </c>
      <c r="E4" s="63">
        <f t="shared" si="1"/>
        <v>8.9743589743589744E-2</v>
      </c>
      <c r="F4" s="31">
        <f t="shared" si="2"/>
        <v>245</v>
      </c>
      <c r="G4" s="79"/>
    </row>
    <row r="5" spans="1:7" ht="15" x14ac:dyDescent="0.2">
      <c r="A5" s="65" t="s">
        <v>99</v>
      </c>
      <c r="B5" s="61">
        <v>25</v>
      </c>
      <c r="C5" s="31">
        <f>(20+25)/2</f>
        <v>22.5</v>
      </c>
      <c r="D5" s="32">
        <f t="shared" si="0"/>
        <v>0.16025641025641027</v>
      </c>
      <c r="E5" s="63">
        <f t="shared" si="1"/>
        <v>0.16025641025641027</v>
      </c>
      <c r="F5" s="31">
        <f t="shared" si="2"/>
        <v>562.5</v>
      </c>
      <c r="G5" s="79"/>
    </row>
    <row r="6" spans="1:7" ht="15" x14ac:dyDescent="0.2">
      <c r="A6" s="65" t="s">
        <v>100</v>
      </c>
      <c r="B6" s="61">
        <v>40</v>
      </c>
      <c r="C6" s="31">
        <f>(25+30)/2</f>
        <v>27.5</v>
      </c>
      <c r="D6" s="32">
        <f t="shared" si="0"/>
        <v>0.25641025641025639</v>
      </c>
      <c r="E6" s="63">
        <f t="shared" si="1"/>
        <v>0.25641025641025639</v>
      </c>
      <c r="F6" s="31">
        <f t="shared" si="2"/>
        <v>1100</v>
      </c>
      <c r="G6" s="79"/>
    </row>
    <row r="7" spans="1:7" ht="15" x14ac:dyDescent="0.2">
      <c r="A7" s="65" t="s">
        <v>101</v>
      </c>
      <c r="B7" s="61">
        <v>70</v>
      </c>
      <c r="C7" s="31">
        <f>(30+35)/2</f>
        <v>32.5</v>
      </c>
      <c r="D7" s="32">
        <f t="shared" si="0"/>
        <v>0.44871794871794873</v>
      </c>
      <c r="E7" s="63">
        <f t="shared" si="1"/>
        <v>0.44871794871794873</v>
      </c>
      <c r="F7" s="31">
        <f t="shared" si="2"/>
        <v>2275</v>
      </c>
      <c r="G7" s="79"/>
    </row>
    <row r="8" spans="1:7" ht="15" x14ac:dyDescent="0.2">
      <c r="A8" s="66" t="s">
        <v>127</v>
      </c>
      <c r="B8" s="31">
        <f>SUM(B2:B7)</f>
        <v>156</v>
      </c>
      <c r="C8" s="30"/>
      <c r="D8" s="32">
        <f>SUM(D2:D7)</f>
        <v>1</v>
      </c>
      <c r="E8" s="63">
        <f>SUM(E2:E7)</f>
        <v>1</v>
      </c>
      <c r="F8" s="32">
        <f>SUM(F2:F7)</f>
        <v>4260</v>
      </c>
      <c r="G8" s="30"/>
    </row>
    <row r="10" spans="1:7" x14ac:dyDescent="0.2">
      <c r="B10" s="8"/>
      <c r="C10" t="s">
        <v>129</v>
      </c>
      <c r="D10" t="s">
        <v>130</v>
      </c>
    </row>
    <row r="11" spans="1:7" x14ac:dyDescent="0.2">
      <c r="B11" s="8"/>
    </row>
    <row r="12" spans="1:7" x14ac:dyDescent="0.2">
      <c r="A12" s="8"/>
      <c r="B12" s="8"/>
    </row>
    <row r="13" spans="1:7" x14ac:dyDescent="0.2">
      <c r="B13" s="8"/>
    </row>
    <row r="14" spans="1:7" x14ac:dyDescent="0.2">
      <c r="A14" s="8"/>
      <c r="B14" s="8"/>
    </row>
  </sheetData>
  <mergeCells count="1">
    <mergeCell ref="G2:G7"/>
  </mergeCells>
  <pageMargins left="0.7" right="0.7" top="0.75" bottom="0.75" header="0.3" footer="0.3"/>
  <pageSetup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sqref="A1:C31"/>
    </sheetView>
  </sheetViews>
  <sheetFormatPr defaultRowHeight="14.25" x14ac:dyDescent="0.2"/>
  <sheetData>
    <row r="1" spans="1:3" ht="27" thickTop="1" thickBot="1" x14ac:dyDescent="0.25">
      <c r="A1" s="80" t="s">
        <v>55</v>
      </c>
      <c r="B1" s="81" t="s">
        <v>56</v>
      </c>
      <c r="C1" s="81" t="s">
        <v>57</v>
      </c>
    </row>
    <row r="2" spans="1:3" ht="15.75" thickTop="1" thickBot="1" x14ac:dyDescent="0.25">
      <c r="A2" s="82">
        <v>1</v>
      </c>
      <c r="B2" s="83">
        <v>210</v>
      </c>
      <c r="C2" s="83">
        <v>72</v>
      </c>
    </row>
    <row r="3" spans="1:3" ht="15.75" thickTop="1" thickBot="1" x14ac:dyDescent="0.25">
      <c r="A3" s="82">
        <v>2</v>
      </c>
      <c r="B3" s="83">
        <v>140</v>
      </c>
      <c r="C3" s="83">
        <v>58</v>
      </c>
    </row>
    <row r="4" spans="1:3" ht="15.75" thickTop="1" thickBot="1" x14ac:dyDescent="0.25">
      <c r="A4" s="82">
        <v>3</v>
      </c>
      <c r="B4" s="83">
        <v>110</v>
      </c>
      <c r="C4" s="83">
        <v>39</v>
      </c>
    </row>
    <row r="5" spans="1:3" ht="15.75" thickTop="1" thickBot="1" x14ac:dyDescent="0.25">
      <c r="A5" s="82">
        <v>4</v>
      </c>
      <c r="B5" s="83">
        <v>177</v>
      </c>
      <c r="C5" s="83">
        <v>59</v>
      </c>
    </row>
    <row r="6" spans="1:3" ht="15.75" thickTop="1" thickBot="1" x14ac:dyDescent="0.25">
      <c r="A6" s="82">
        <v>5</v>
      </c>
      <c r="B6" s="83">
        <v>109</v>
      </c>
      <c r="C6" s="83">
        <v>44</v>
      </c>
    </row>
    <row r="7" spans="1:3" ht="15.75" thickTop="1" thickBot="1" x14ac:dyDescent="0.25">
      <c r="A7" s="82">
        <v>6</v>
      </c>
      <c r="B7" s="83">
        <v>112</v>
      </c>
      <c r="C7" s="83">
        <v>31</v>
      </c>
    </row>
    <row r="8" spans="1:3" ht="15.75" thickTop="1" thickBot="1" x14ac:dyDescent="0.25">
      <c r="A8" s="82">
        <v>7</v>
      </c>
      <c r="B8" s="83">
        <v>187</v>
      </c>
      <c r="C8" s="83">
        <v>69</v>
      </c>
    </row>
    <row r="9" spans="1:3" ht="15.75" thickTop="1" thickBot="1" x14ac:dyDescent="0.25">
      <c r="A9" s="82">
        <v>8</v>
      </c>
      <c r="B9" s="83">
        <v>188</v>
      </c>
      <c r="C9" s="83">
        <v>36</v>
      </c>
    </row>
    <row r="10" spans="1:3" ht="15.75" thickTop="1" thickBot="1" x14ac:dyDescent="0.25">
      <c r="A10" s="82">
        <v>9</v>
      </c>
      <c r="B10" s="83">
        <v>113</v>
      </c>
      <c r="C10" s="83">
        <v>43</v>
      </c>
    </row>
    <row r="11" spans="1:3" ht="15.75" thickTop="1" thickBot="1" x14ac:dyDescent="0.25">
      <c r="A11" s="82">
        <v>10</v>
      </c>
      <c r="B11" s="83">
        <v>194</v>
      </c>
      <c r="C11" s="83">
        <v>64</v>
      </c>
    </row>
    <row r="12" spans="1:3" ht="15.75" thickTop="1" thickBot="1" x14ac:dyDescent="0.25">
      <c r="A12" s="82">
        <v>11</v>
      </c>
      <c r="B12" s="83">
        <v>108</v>
      </c>
      <c r="C12" s="83">
        <v>48</v>
      </c>
    </row>
    <row r="13" spans="1:3" ht="15.75" thickTop="1" thickBot="1" x14ac:dyDescent="0.25">
      <c r="A13" s="82">
        <v>12</v>
      </c>
      <c r="B13" s="83">
        <v>200</v>
      </c>
      <c r="C13" s="83">
        <v>53</v>
      </c>
    </row>
    <row r="14" spans="1:3" ht="15.75" thickTop="1" thickBot="1" x14ac:dyDescent="0.25">
      <c r="A14" s="82">
        <v>13</v>
      </c>
      <c r="B14" s="83">
        <v>133</v>
      </c>
      <c r="C14" s="83">
        <v>79</v>
      </c>
    </row>
    <row r="15" spans="1:3" ht="15.75" thickTop="1" thickBot="1" x14ac:dyDescent="0.25">
      <c r="A15" s="82">
        <v>14</v>
      </c>
      <c r="B15" s="83">
        <v>160</v>
      </c>
      <c r="C15" s="83">
        <v>36</v>
      </c>
    </row>
    <row r="16" spans="1:3" ht="15.75" thickTop="1" thickBot="1" x14ac:dyDescent="0.25">
      <c r="A16" s="82">
        <v>15</v>
      </c>
      <c r="B16" s="83">
        <v>184</v>
      </c>
      <c r="C16" s="83">
        <v>74</v>
      </c>
    </row>
    <row r="17" spans="1:3" ht="15.75" thickTop="1" thickBot="1" x14ac:dyDescent="0.25">
      <c r="A17" s="82">
        <v>16</v>
      </c>
      <c r="B17" s="83">
        <v>136</v>
      </c>
      <c r="C17" s="83">
        <v>36</v>
      </c>
    </row>
    <row r="18" spans="1:3" ht="15.75" thickTop="1" thickBot="1" x14ac:dyDescent="0.25">
      <c r="A18" s="82">
        <v>17</v>
      </c>
      <c r="B18" s="83">
        <v>191</v>
      </c>
      <c r="C18" s="83">
        <v>58</v>
      </c>
    </row>
    <row r="19" spans="1:3" ht="15.75" thickTop="1" thickBot="1" x14ac:dyDescent="0.25">
      <c r="A19" s="82">
        <v>18</v>
      </c>
      <c r="B19" s="83">
        <v>133</v>
      </c>
      <c r="C19" s="83">
        <v>61</v>
      </c>
    </row>
    <row r="20" spans="1:3" ht="15.75" thickTop="1" thickBot="1" x14ac:dyDescent="0.25">
      <c r="A20" s="82">
        <v>19</v>
      </c>
      <c r="B20" s="83">
        <v>151</v>
      </c>
      <c r="C20" s="83">
        <v>79</v>
      </c>
    </row>
    <row r="21" spans="1:3" ht="15.75" thickTop="1" thickBot="1" x14ac:dyDescent="0.25">
      <c r="A21" s="82">
        <v>20</v>
      </c>
      <c r="B21" s="83">
        <v>114</v>
      </c>
      <c r="C21" s="83">
        <v>57</v>
      </c>
    </row>
    <row r="22" spans="1:3" ht="15.75" thickTop="1" thickBot="1" x14ac:dyDescent="0.25">
      <c r="A22" s="82">
        <v>21</v>
      </c>
      <c r="B22" s="83">
        <v>124</v>
      </c>
      <c r="C22" s="83">
        <v>32</v>
      </c>
    </row>
    <row r="23" spans="1:3" ht="15.75" thickTop="1" thickBot="1" x14ac:dyDescent="0.25">
      <c r="A23" s="82">
        <v>22</v>
      </c>
      <c r="B23" s="83">
        <v>116</v>
      </c>
      <c r="C23" s="83">
        <v>72</v>
      </c>
    </row>
    <row r="24" spans="1:3" ht="15.75" thickTop="1" thickBot="1" x14ac:dyDescent="0.25">
      <c r="A24" s="82">
        <v>23</v>
      </c>
      <c r="B24" s="83">
        <v>110</v>
      </c>
      <c r="C24" s="83">
        <v>47</v>
      </c>
    </row>
    <row r="25" spans="1:3" ht="15.75" thickTop="1" thickBot="1" x14ac:dyDescent="0.25">
      <c r="A25" s="82">
        <v>24</v>
      </c>
      <c r="B25" s="83">
        <v>118</v>
      </c>
      <c r="C25" s="83">
        <v>37</v>
      </c>
    </row>
    <row r="26" spans="1:3" ht="15.75" thickTop="1" thickBot="1" x14ac:dyDescent="0.25">
      <c r="A26" s="82">
        <v>25</v>
      </c>
      <c r="B26" s="83">
        <v>199</v>
      </c>
      <c r="C26" s="83">
        <v>50</v>
      </c>
    </row>
    <row r="27" spans="1:3" ht="15.75" thickTop="1" thickBot="1" x14ac:dyDescent="0.25">
      <c r="A27" s="82">
        <v>26</v>
      </c>
      <c r="B27" s="83">
        <v>173</v>
      </c>
      <c r="C27" s="83">
        <v>46</v>
      </c>
    </row>
    <row r="28" spans="1:3" ht="15.75" thickTop="1" thickBot="1" x14ac:dyDescent="0.25">
      <c r="A28" s="82">
        <v>27</v>
      </c>
      <c r="B28" s="83">
        <v>133</v>
      </c>
      <c r="C28" s="83">
        <v>38</v>
      </c>
    </row>
    <row r="29" spans="1:3" ht="15.75" thickTop="1" thickBot="1" x14ac:dyDescent="0.25">
      <c r="A29" s="82">
        <v>28</v>
      </c>
      <c r="B29" s="83">
        <v>152</v>
      </c>
      <c r="C29" s="83">
        <v>68</v>
      </c>
    </row>
    <row r="30" spans="1:3" ht="15.75" thickTop="1" thickBot="1" x14ac:dyDescent="0.25">
      <c r="A30" s="82">
        <v>29</v>
      </c>
      <c r="B30" s="83">
        <v>125</v>
      </c>
      <c r="C30" s="83">
        <v>60</v>
      </c>
    </row>
    <row r="31" spans="1:3" ht="15.75" thickTop="1" thickBot="1" x14ac:dyDescent="0.25">
      <c r="A31" s="82">
        <v>30</v>
      </c>
      <c r="B31" s="83">
        <v>206</v>
      </c>
      <c r="C31" s="83">
        <v>70</v>
      </c>
    </row>
    <row r="32" spans="1:3" ht="1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Q1-DATA</vt:lpstr>
      <vt:lpstr>Q1-SOL</vt:lpstr>
      <vt:lpstr>Q2-DATA</vt:lpstr>
      <vt:lpstr>Q2-SOL</vt:lpstr>
      <vt:lpstr>Q3-DATA</vt:lpstr>
      <vt:lpstr>Q3-SOL</vt:lpstr>
      <vt:lpstr>Q4-DATA</vt:lpstr>
      <vt:lpstr>Q4-SOL</vt:lpstr>
      <vt:lpstr>Sheet1</vt:lpstr>
      <vt:lpstr>'Q1-DATA'!_GoBack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</dc:creator>
  <cp:lastModifiedBy>WAHAJ</cp:lastModifiedBy>
  <cp:lastPrinted>2019-09-06T11:32:54Z</cp:lastPrinted>
  <dcterms:created xsi:type="dcterms:W3CDTF">2019-09-06T10:32:37Z</dcterms:created>
  <dcterms:modified xsi:type="dcterms:W3CDTF">2020-08-23T08:56:04Z</dcterms:modified>
</cp:coreProperties>
</file>